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Dropbox\Briefing Notes\2021\01. JAN 13.01.21\"/>
    </mc:Choice>
  </mc:AlternateContent>
  <xr:revisionPtr revIDLastSave="0" documentId="8_{9C924092-9704-4BA7-BB15-C6012635E38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0-21 Draft Budget-Reserve" sheetId="5" r:id="rId1"/>
    <sheet name="Sheet1" sheetId="6" r:id="rId2"/>
  </sheets>
  <externalReferences>
    <externalReference r:id="rId3"/>
    <externalReference r:id="rId4"/>
  </externalReferences>
  <definedNames>
    <definedName name="_xlnm.Print_Area" localSheetId="0">'2020-21 Draft Budget-Reserve'!$B$2:$U$168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4" i="5" l="1"/>
  <c r="S162" i="5"/>
  <c r="S146" i="5" s="1"/>
  <c r="Q162" i="5"/>
  <c r="Q146" i="5" s="1"/>
  <c r="S84" i="5"/>
  <c r="Q84" i="5"/>
  <c r="S161" i="5"/>
  <c r="S163" i="5" s="1"/>
  <c r="Q161" i="5"/>
  <c r="O162" i="5"/>
  <c r="O146" i="5" s="1"/>
  <c r="O161" i="5"/>
  <c r="Q163" i="5" l="1"/>
  <c r="O163" i="5"/>
  <c r="S158" i="5"/>
  <c r="Q158" i="5"/>
  <c r="O158" i="5"/>
  <c r="S80" i="5"/>
  <c r="Q80" i="5"/>
  <c r="O80" i="5"/>
  <c r="I81" i="5"/>
  <c r="I104" i="5" l="1"/>
  <c r="I136" i="5"/>
  <c r="S132" i="5"/>
  <c r="O132" i="5"/>
  <c r="I79" i="5"/>
  <c r="S141" i="5"/>
  <c r="Q141" i="5"/>
  <c r="O141" i="5"/>
  <c r="S124" i="5"/>
  <c r="Q124" i="5"/>
  <c r="O124" i="5"/>
  <c r="S106" i="5"/>
  <c r="Q106" i="5"/>
  <c r="O106" i="5"/>
  <c r="S79" i="5"/>
  <c r="Q79" i="5"/>
  <c r="O79" i="5"/>
  <c r="S85" i="5"/>
  <c r="Q85" i="5"/>
  <c r="O85" i="5"/>
  <c r="I85" i="5"/>
  <c r="I84" i="5"/>
  <c r="Q52" i="5" l="1"/>
  <c r="I151" i="5"/>
  <c r="K141" i="5"/>
  <c r="O31" i="5"/>
  <c r="Q31" i="5"/>
  <c r="S31" i="5"/>
  <c r="O21" i="5"/>
  <c r="Q21" i="5"/>
  <c r="S21" i="5"/>
  <c r="B141" i="5"/>
  <c r="B134" i="5"/>
  <c r="B122" i="5"/>
  <c r="B108" i="5"/>
  <c r="B87" i="5"/>
  <c r="B77" i="5"/>
  <c r="B57" i="5"/>
  <c r="B53" i="5"/>
  <c r="B40" i="5"/>
  <c r="B34" i="5"/>
  <c r="B13" i="5"/>
  <c r="I141" i="5"/>
  <c r="I139" i="5"/>
  <c r="I138" i="5"/>
  <c r="I132" i="5"/>
  <c r="I131" i="5"/>
  <c r="I130" i="5"/>
  <c r="I129" i="5"/>
  <c r="I128" i="5"/>
  <c r="I127" i="5"/>
  <c r="I126" i="5"/>
  <c r="I125" i="5"/>
  <c r="I124" i="5"/>
  <c r="I120" i="5"/>
  <c r="I107" i="5"/>
  <c r="I106" i="5"/>
  <c r="I105" i="5"/>
  <c r="I103" i="5"/>
  <c r="I102" i="5"/>
  <c r="I101" i="5"/>
  <c r="I99" i="5"/>
  <c r="I89" i="5"/>
  <c r="I83" i="5"/>
  <c r="I82" i="5"/>
  <c r="I80" i="5"/>
  <c r="O83" i="5"/>
  <c r="Q83" i="5" s="1"/>
  <c r="S83" i="5" s="1"/>
  <c r="I76" i="5"/>
  <c r="I75" i="5"/>
  <c r="I74" i="5"/>
  <c r="I73" i="5"/>
  <c r="I72" i="5"/>
  <c r="I71" i="5"/>
  <c r="I70" i="5"/>
  <c r="I69" i="5"/>
  <c r="I68" i="5"/>
  <c r="I67" i="5"/>
  <c r="I66" i="5"/>
  <c r="I65" i="5"/>
  <c r="I56" i="5"/>
  <c r="I55" i="5"/>
  <c r="I52" i="5"/>
  <c r="I51" i="5"/>
  <c r="I50" i="5"/>
  <c r="I49" i="5"/>
  <c r="I48" i="5"/>
  <c r="I47" i="5"/>
  <c r="I45" i="5"/>
  <c r="I43" i="5"/>
  <c r="I42" i="5"/>
  <c r="I39" i="5"/>
  <c r="I38" i="5"/>
  <c r="I37" i="5"/>
  <c r="I36" i="5"/>
  <c r="I33" i="5"/>
  <c r="I32" i="5"/>
  <c r="I31" i="5"/>
  <c r="I30" i="5"/>
  <c r="I29" i="5"/>
  <c r="I28" i="5"/>
  <c r="I26" i="5"/>
  <c r="I24" i="5"/>
  <c r="I23" i="5"/>
  <c r="I22" i="5"/>
  <c r="I21" i="5"/>
  <c r="I20" i="5"/>
  <c r="I19" i="5"/>
  <c r="I18" i="5"/>
  <c r="I17" i="5"/>
  <c r="I16" i="5"/>
  <c r="I15" i="5"/>
  <c r="I11" i="5"/>
  <c r="I12" i="5"/>
  <c r="I10" i="5"/>
  <c r="K44" i="5"/>
  <c r="S42" i="5"/>
  <c r="K13" i="5"/>
  <c r="S46" i="5"/>
  <c r="S43" i="5"/>
  <c r="S38" i="5"/>
  <c r="S12" i="5"/>
  <c r="Q12" i="5"/>
  <c r="O12" i="5"/>
  <c r="S44" i="5" l="1"/>
  <c r="B91" i="5"/>
  <c r="B110" i="5" s="1"/>
  <c r="B111" i="5" s="1"/>
  <c r="Q44" i="5"/>
  <c r="I13" i="5"/>
  <c r="B58" i="5"/>
  <c r="B63" i="5" s="1"/>
  <c r="O44" i="5"/>
  <c r="I34" i="5"/>
  <c r="I40" i="5"/>
  <c r="I77" i="5"/>
  <c r="I53" i="5"/>
  <c r="O45" i="5"/>
  <c r="S45" i="5"/>
  <c r="Q45" i="5"/>
  <c r="O42" i="5"/>
  <c r="Q42" i="5"/>
  <c r="O46" i="5"/>
  <c r="Q46" i="5"/>
  <c r="O43" i="5"/>
  <c r="Q43" i="5"/>
  <c r="O38" i="5"/>
  <c r="Q38" i="5"/>
  <c r="I58" i="5" l="1"/>
  <c r="S70" i="5" l="1"/>
  <c r="Q70" i="5"/>
  <c r="O70" i="5"/>
  <c r="K101" i="5" l="1"/>
  <c r="S11" i="5"/>
  <c r="Q11" i="5"/>
  <c r="S10" i="5"/>
  <c r="S13" i="5" s="1"/>
  <c r="Q10" i="5"/>
  <c r="O107" i="5"/>
  <c r="S104" i="5"/>
  <c r="S105" i="5"/>
  <c r="S107" i="5"/>
  <c r="Q104" i="5"/>
  <c r="Q105" i="5"/>
  <c r="Q107" i="5"/>
  <c r="S66" i="5"/>
  <c r="S67" i="5"/>
  <c r="S69" i="5"/>
  <c r="S71" i="5"/>
  <c r="S72" i="5"/>
  <c r="S73" i="5"/>
  <c r="S74" i="5"/>
  <c r="S75" i="5"/>
  <c r="S76" i="5"/>
  <c r="Q66" i="5"/>
  <c r="Q67" i="5"/>
  <c r="Q69" i="5"/>
  <c r="Q71" i="5"/>
  <c r="Q72" i="5"/>
  <c r="Q73" i="5"/>
  <c r="Q74" i="5"/>
  <c r="Q75" i="5"/>
  <c r="Q76" i="5"/>
  <c r="S56" i="5"/>
  <c r="Q56" i="5"/>
  <c r="S55" i="5"/>
  <c r="Q55" i="5"/>
  <c r="S52" i="5"/>
  <c r="S47" i="5"/>
  <c r="Q47" i="5"/>
  <c r="S15" i="5"/>
  <c r="S16" i="5"/>
  <c r="S18" i="5"/>
  <c r="S20" i="5"/>
  <c r="S24" i="5"/>
  <c r="S26" i="5"/>
  <c r="S28" i="5"/>
  <c r="S29" i="5"/>
  <c r="S30" i="5"/>
  <c r="S32" i="5"/>
  <c r="S33" i="5"/>
  <c r="Q15" i="5"/>
  <c r="Q16" i="5"/>
  <c r="Q18" i="5"/>
  <c r="Q20" i="5"/>
  <c r="Q24" i="5"/>
  <c r="Q26" i="5"/>
  <c r="Q28" i="5"/>
  <c r="Q29" i="5"/>
  <c r="Q30" i="5"/>
  <c r="Q32" i="5"/>
  <c r="Q13" i="5" l="1"/>
  <c r="S101" i="5"/>
  <c r="Q101" i="5"/>
  <c r="O104" i="5" l="1"/>
  <c r="T77" i="5"/>
  <c r="Q57" i="5"/>
  <c r="S57" i="5"/>
  <c r="O18" i="5"/>
  <c r="O82" i="5" l="1"/>
  <c r="Q82" i="5" s="1"/>
  <c r="S82" i="5" s="1"/>
  <c r="O89" i="5"/>
  <c r="Q89" i="5" s="1"/>
  <c r="S89" i="5" s="1"/>
  <c r="K87" i="5"/>
  <c r="I87" i="5"/>
  <c r="O105" i="5"/>
  <c r="O81" i="5"/>
  <c r="Q81" i="5" s="1"/>
  <c r="S81" i="5" s="1"/>
  <c r="O76" i="5"/>
  <c r="O75" i="5"/>
  <c r="O33" i="5" l="1"/>
  <c r="O26" i="5"/>
  <c r="O28" i="5"/>
  <c r="O29" i="5"/>
  <c r="O30" i="5"/>
  <c r="O32" i="5"/>
  <c r="O11" i="5"/>
  <c r="O15" i="5"/>
  <c r="O16" i="5"/>
  <c r="O20" i="5"/>
  <c r="O24" i="5"/>
  <c r="O10" i="5"/>
  <c r="O13" i="5" l="1"/>
  <c r="S127" i="5"/>
  <c r="S126" i="5"/>
  <c r="S125" i="5"/>
  <c r="Q127" i="5"/>
  <c r="Q126" i="5"/>
  <c r="Q125" i="5"/>
  <c r="O127" i="5"/>
  <c r="O126" i="5"/>
  <c r="O125" i="5"/>
  <c r="O103" i="5"/>
  <c r="O102" i="5"/>
  <c r="O101" i="5"/>
  <c r="O134" i="5" l="1"/>
  <c r="S134" i="5"/>
  <c r="Q134" i="5"/>
  <c r="O73" i="5"/>
  <c r="O72" i="5"/>
  <c r="O74" i="5"/>
  <c r="O71" i="5"/>
  <c r="O108" i="5"/>
  <c r="O87" i="5" l="1"/>
  <c r="Q87" i="5" l="1"/>
  <c r="K49" i="5"/>
  <c r="Q49" i="5" l="1"/>
  <c r="S49" i="5"/>
  <c r="S87" i="5"/>
  <c r="O49" i="5"/>
  <c r="O55" i="5"/>
  <c r="O47" i="5"/>
  <c r="K50" i="5"/>
  <c r="Q39" i="5" l="1"/>
  <c r="S39" i="5"/>
  <c r="Q50" i="5"/>
  <c r="Q48" i="5"/>
  <c r="S48" i="5"/>
  <c r="Q37" i="5"/>
  <c r="S37" i="5"/>
  <c r="O37" i="5"/>
  <c r="O48" i="5"/>
  <c r="O50" i="5"/>
  <c r="O39" i="5"/>
  <c r="K40" i="5"/>
  <c r="O56" i="5"/>
  <c r="O57" i="5" s="1"/>
  <c r="K51" i="5"/>
  <c r="O52" i="5"/>
  <c r="K19" i="5"/>
  <c r="K22" i="5"/>
  <c r="K23" i="5"/>
  <c r="K102" i="5"/>
  <c r="K103" i="5"/>
  <c r="O66" i="5"/>
  <c r="O67" i="5"/>
  <c r="K68" i="5"/>
  <c r="O69" i="5"/>
  <c r="K125" i="5"/>
  <c r="K126" i="5"/>
  <c r="K127" i="5"/>
  <c r="K53" i="5" l="1"/>
  <c r="K134" i="5"/>
  <c r="K34" i="5"/>
  <c r="Q102" i="5"/>
  <c r="S102" i="5"/>
  <c r="S36" i="5"/>
  <c r="S40" i="5" s="1"/>
  <c r="Q36" i="5"/>
  <c r="Q40" i="5" s="1"/>
  <c r="Q22" i="5"/>
  <c r="S22" i="5"/>
  <c r="S51" i="5"/>
  <c r="S53" i="5" s="1"/>
  <c r="Q51" i="5"/>
  <c r="Q53" i="5" s="1"/>
  <c r="S19" i="5"/>
  <c r="Q19" i="5"/>
  <c r="S23" i="5"/>
  <c r="Q23" i="5"/>
  <c r="S65" i="5"/>
  <c r="Q65" i="5"/>
  <c r="S17" i="5"/>
  <c r="Q17" i="5"/>
  <c r="S68" i="5"/>
  <c r="Q68" i="5"/>
  <c r="S103" i="5"/>
  <c r="Q103" i="5"/>
  <c r="O68" i="5"/>
  <c r="O23" i="5"/>
  <c r="O22" i="5"/>
  <c r="O19" i="5"/>
  <c r="O51" i="5"/>
  <c r="O53" i="5" s="1"/>
  <c r="O36" i="5"/>
  <c r="O40" i="5" s="1"/>
  <c r="O65" i="5"/>
  <c r="K77" i="5"/>
  <c r="O17" i="5"/>
  <c r="K57" i="5"/>
  <c r="I57" i="5"/>
  <c r="K108" i="5"/>
  <c r="I108" i="5"/>
  <c r="K58" i="5" l="1"/>
  <c r="S77" i="5"/>
  <c r="Q34" i="5"/>
  <c r="Q58" i="5" s="1"/>
  <c r="S34" i="5"/>
  <c r="S58" i="5" s="1"/>
  <c r="S108" i="5"/>
  <c r="Q108" i="5"/>
  <c r="O34" i="5"/>
  <c r="O58" i="5" s="1"/>
  <c r="Q77" i="5"/>
  <c r="O77" i="5"/>
  <c r="I63" i="5"/>
  <c r="K63" i="5" l="1"/>
  <c r="K91" i="5" l="1"/>
  <c r="K110" i="5" s="1"/>
  <c r="O63" i="5"/>
  <c r="Q63" i="5" l="1"/>
  <c r="O91" i="5"/>
  <c r="O110" i="5" s="1"/>
  <c r="K111" i="5"/>
  <c r="O111" i="5" l="1"/>
  <c r="S63" i="5"/>
  <c r="S91" i="5" s="1"/>
  <c r="S110" i="5" s="1"/>
  <c r="Q91" i="5"/>
  <c r="Q110" i="5" s="1"/>
  <c r="Q111" i="5" l="1"/>
  <c r="S111" i="5"/>
  <c r="I134" i="5" l="1"/>
  <c r="I91" i="5" l="1"/>
  <c r="I110" i="5" s="1"/>
  <c r="I143" i="5" l="1"/>
  <c r="O143" i="5" s="1"/>
  <c r="I111" i="5"/>
  <c r="I152" i="5" l="1"/>
  <c r="K143" i="5"/>
  <c r="O148" i="5"/>
  <c r="Q143" i="5"/>
  <c r="Q148" i="5" s="1"/>
  <c r="S143" i="5"/>
  <c r="S148" i="5" s="1"/>
  <c r="I121" i="5"/>
  <c r="K120" i="5" l="1"/>
  <c r="I122" i="5"/>
  <c r="O120" i="5" l="1"/>
  <c r="K121" i="5"/>
  <c r="K122" i="5" s="1"/>
  <c r="Q120" i="5" l="1"/>
  <c r="O121" i="5"/>
  <c r="O122" i="5" s="1"/>
  <c r="S120" i="5" l="1"/>
  <c r="Q121" i="5"/>
  <c r="Q122" i="5" s="1"/>
  <c r="S121" i="5" l="1"/>
  <c r="S122" i="5" s="1"/>
</calcChain>
</file>

<file path=xl/sharedStrings.xml><?xml version="1.0" encoding="utf-8"?>
<sst xmlns="http://schemas.openxmlformats.org/spreadsheetml/2006/main" count="225" uniqueCount="159">
  <si>
    <t>PLAISTOW &amp; IFOLD PARISH COUNCIL</t>
  </si>
  <si>
    <t>BUDGET</t>
  </si>
  <si>
    <t>EXPENDITURE</t>
  </si>
  <si>
    <t>Clerk's Salary</t>
  </si>
  <si>
    <t>Accrual missed for 2011/12 £456.25</t>
  </si>
  <si>
    <t>Clerk's Expenses</t>
  </si>
  <si>
    <t>Training - Clerk</t>
  </si>
  <si>
    <t>Audit Fees</t>
  </si>
  <si>
    <t>Data Protection Registration</t>
  </si>
  <si>
    <t>SALC increased their fee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</si>
  <si>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</si>
  <si>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</si>
  <si>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</si>
  <si>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</si>
  <si>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</si>
  <si>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</si>
  <si>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</si>
  <si>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</si>
  <si>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accrual not included in 2011/12 £147.98</t>
  </si>
  <si>
    <t>Postage</t>
  </si>
  <si>
    <t>VDS Post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</si>
  <si>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</si>
  <si>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</si>
  <si>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</si>
  <si>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</si>
  <si>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</si>
  <si>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</si>
  <si>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</si>
  <si>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>Kirdford Mothers and Toddlers Group</t>
  </si>
  <si>
    <t>Additional Grants agreed during the year</t>
  </si>
  <si>
    <t>Scouts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</si>
  <si>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</si>
  <si>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</si>
  <si>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</si>
  <si>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</si>
  <si>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</si>
  <si>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</si>
  <si>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Litter Bin Emptying</t>
  </si>
  <si>
    <t>Churchyard Maintenance</t>
  </si>
  <si>
    <t>RoSPA Play Area Inspection</t>
  </si>
  <si>
    <t>Election Expenses</t>
  </si>
  <si>
    <t>Community Reserve Fund</t>
  </si>
  <si>
    <t>INCOME</t>
  </si>
  <si>
    <t>Interest Received</t>
  </si>
  <si>
    <t>DRAFT</t>
  </si>
  <si>
    <t>Ref</t>
  </si>
  <si>
    <t>Other Payments (Xmas Trees)</t>
  </si>
  <si>
    <t>Tennis Court Cleaning</t>
  </si>
  <si>
    <t>NET UNDER  /  ( OVERSPEND)</t>
  </si>
  <si>
    <t>STAFF</t>
  </si>
  <si>
    <t>GENERAL ADMINISTRATION</t>
  </si>
  <si>
    <t>General Reserve</t>
  </si>
  <si>
    <t>Neighbourhood Plan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</si>
  <si>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</si>
  <si>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</si>
  <si>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</si>
  <si>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</si>
  <si>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</si>
  <si>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</si>
  <si>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</si>
  <si>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</si>
  <si>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FORECAST</t>
  </si>
  <si>
    <t>RESERVES</t>
  </si>
  <si>
    <t>Movement</t>
  </si>
  <si>
    <t>Neighjbourhood Plan</t>
  </si>
  <si>
    <t>Subscriptions</t>
  </si>
  <si>
    <t>PROJECTED</t>
  </si>
  <si>
    <t>CIL Payments</t>
  </si>
  <si>
    <t>`</t>
  </si>
  <si>
    <t>C/FWD</t>
  </si>
  <si>
    <t>B/FWD</t>
  </si>
  <si>
    <t>?</t>
  </si>
  <si>
    <t>New Home Bonus</t>
  </si>
  <si>
    <t>Specified Reserve Total</t>
  </si>
  <si>
    <t>IFRA</t>
  </si>
  <si>
    <t>??</t>
  </si>
  <si>
    <t>Home Start</t>
  </si>
  <si>
    <t>Little Acorns PreSchool (Toddler Group)</t>
  </si>
  <si>
    <t>The North Singers</t>
  </si>
  <si>
    <t>2020/21</t>
  </si>
  <si>
    <t>Telephone &amp; Internet</t>
  </si>
  <si>
    <t>Bus Stop Refurbshment / Maintenance</t>
  </si>
  <si>
    <t>Insurance Claims</t>
  </si>
  <si>
    <t xml:space="preserve">Grants </t>
  </si>
  <si>
    <t>PROJECTS</t>
  </si>
  <si>
    <t>Playground Refurbishment</t>
  </si>
  <si>
    <t>Scenario 1.</t>
  </si>
  <si>
    <t>Scenario 2.</t>
  </si>
  <si>
    <t>Scenario 3.</t>
  </si>
  <si>
    <t>Ringfenced Reserves</t>
  </si>
  <si>
    <t xml:space="preserve">Traffic Calming </t>
  </si>
  <si>
    <t>31.03.2021</t>
  </si>
  <si>
    <t>TOTAL COMMITTED EXPENDITURE</t>
  </si>
  <si>
    <t>Tree Surgery</t>
  </si>
  <si>
    <t>Winterton Hall - Legal,  Repairs &amp; Maintenance</t>
  </si>
  <si>
    <t>Publicity and Communications</t>
  </si>
  <si>
    <t xml:space="preserve">9 Years to repay </t>
  </si>
  <si>
    <t>Following Years Loan Repayment Reserve</t>
  </si>
  <si>
    <t>&amp; NO LOAN</t>
  </si>
  <si>
    <t>NO INCOME HAS BEEN INCLUDED FOR GRANTS OR CIL PAYMENTS</t>
  </si>
  <si>
    <t>Opening Total Loan inc. Interest (Debt)</t>
  </si>
  <si>
    <t>DRAFT BUDGET 2021/2022</t>
  </si>
  <si>
    <t>???</t>
  </si>
  <si>
    <t xml:space="preserve">Winterton Hall -Special Project  </t>
  </si>
  <si>
    <t>Website Update inc Intergration of NP website</t>
  </si>
  <si>
    <t>Youth Club</t>
  </si>
  <si>
    <t>2020/2021</t>
  </si>
  <si>
    <t>2021/22</t>
  </si>
  <si>
    <t>Benches inc. Maintenance</t>
  </si>
  <si>
    <t>Winter Emergency Committee Allowance</t>
  </si>
  <si>
    <t>Telephone Box (Defib)</t>
  </si>
  <si>
    <t>Ifold Village Entrance Landscaping</t>
  </si>
  <si>
    <t>Neighbourhood Plan Grant</t>
  </si>
  <si>
    <t>Gift Aid from Contributions Re: Crouchlands</t>
  </si>
  <si>
    <t>Winterton Hall - Unspecified</t>
  </si>
  <si>
    <t>Covid-19 Contingency</t>
  </si>
  <si>
    <t>Specific Project Reserves</t>
  </si>
  <si>
    <t>New Home Bonus (NWB) - 2020/21</t>
  </si>
  <si>
    <t>MEMO: Original Budgeted Reserves  at 31.03.2021</t>
  </si>
  <si>
    <t>Projected Underspend</t>
  </si>
  <si>
    <t>APPROVED</t>
  </si>
  <si>
    <t>ACTUAL</t>
  </si>
  <si>
    <t>31.03.20</t>
  </si>
  <si>
    <t>REFERENCE</t>
  </si>
  <si>
    <t>ONLY</t>
  </si>
  <si>
    <t>31.03.2022</t>
  </si>
  <si>
    <t>Web Site Maintenance &amp; Updates</t>
  </si>
  <si>
    <t>Parish Council Events (inc…........................  )</t>
  </si>
  <si>
    <t>Notice Boards &amp; Maintenance</t>
  </si>
  <si>
    <t>New Home Bonus (NWB) - 2021/22</t>
  </si>
  <si>
    <t>PRECEPT UNCHANGED</t>
  </si>
  <si>
    <t xml:space="preserve">9  Years to repay </t>
  </si>
  <si>
    <t>NEW PROJECT CONTINGENCY ??</t>
  </si>
  <si>
    <t>Village Maintenenace</t>
  </si>
  <si>
    <t>NOTE</t>
  </si>
  <si>
    <t xml:space="preserve">4 Years to repay </t>
  </si>
  <si>
    <t>Total Interest on Loan</t>
  </si>
  <si>
    <t>As at 31.03.2022 EXCLUDING LOAN</t>
  </si>
  <si>
    <t>As at 31.03.2022 INCLUDING LOAN</t>
  </si>
  <si>
    <t xml:space="preserve"> £40K LOAN - 10yrs</t>
  </si>
  <si>
    <t xml:space="preserve"> £50K LOAN - 10yrs</t>
  </si>
  <si>
    <t xml:space="preserve"> £50K  LOAN - 5yrs</t>
  </si>
  <si>
    <t>FUNDED BY PWB LOAN as at 31.03.22</t>
  </si>
  <si>
    <t>(Refer Loan Account below)</t>
  </si>
  <si>
    <t>ORIGINAL LOAN at 01.04.2022</t>
  </si>
  <si>
    <t>Precept reduced by £1k</t>
  </si>
  <si>
    <t>LOAN LIABILITY ACCOUNT</t>
  </si>
  <si>
    <t>Interest on Public Works Loan (PWBL)</t>
  </si>
  <si>
    <t xml:space="preserve">( For Loan capital refer Loan account below) </t>
  </si>
  <si>
    <t xml:space="preserve">Repayment of Loan Capital to PWLB in 2021/2022  </t>
  </si>
  <si>
    <t>Year 1.</t>
  </si>
  <si>
    <t>Repayment of interest to PWLB (Expenditure) in 2021/2022</t>
  </si>
  <si>
    <t>Interest Outstanding at 31.03.2022</t>
  </si>
  <si>
    <t>ALL LOANS ARE SHOWN TO BEGIN ON 1ST APRIL 2021</t>
  </si>
  <si>
    <t>INTEREST RATES AS PER PWBL 07.01.2021</t>
  </si>
  <si>
    <t xml:space="preserve">TOTAL LIABILITY AT 31.03.2022 </t>
  </si>
  <si>
    <t>C/F</t>
  </si>
  <si>
    <t>Loan Capital (Debt) at 31.03.2022</t>
  </si>
  <si>
    <t>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</si>
</sst>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%"/>
    <numFmt numFmtId="166" formatCode="#,##0.00_);[White]\(#,##0.00\)"/>
    <numFmt numFmtId="167" formatCode="0.0%;\(0.0%\)"/>
    <numFmt numFmtId="168" formatCode="#,##0.00;[Red]#,##0.00"/>
  </numFmts>
  <fonts count="54">
    <font>
      <sz val="11"/>
      <color indexed="8"/>
      <name val="Helvetica Neue"/>
    </font>
    <font>
      <sz val="11"/>
      <color indexed="9"/>
      <name val="Helvetica Neue"/>
      <family val="2"/>
    </font>
    <font>
      <sz val="1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name val="Helvetica Neue"/>
      <family val="2"/>
    </font>
    <font>
      <b/>
      <u/>
      <sz val="11"/>
      <name val="Helvetica Neue"/>
      <family val="2"/>
    </font>
    <font>
      <sz val="8"/>
      <name val="Helvetica Neue"/>
      <family val="2"/>
    </font>
    <font>
      <b/>
      <u/>
      <sz val="12"/>
      <name val="Helvetica Neue"/>
      <family val="2"/>
    </font>
    <font>
      <b/>
      <sz val="14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u/>
      <sz val="14"/>
      <name val="Helvetica Neue"/>
      <family val="2"/>
    </font>
    <font>
      <b/>
      <sz val="14"/>
      <color indexed="8"/>
      <name val="Helvetica Neue"/>
      <family val="2"/>
    </font>
    <font>
      <sz val="10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sz val="12"/>
      <color indexed="9"/>
      <name val="Helvetica Neue"/>
      <family val="2"/>
    </font>
    <font>
      <b/>
      <sz val="11"/>
      <color indexed="9"/>
      <name val="Helvetica Neue"/>
      <family val="2"/>
    </font>
    <font>
      <sz val="12"/>
      <color indexed="8"/>
      <name val="Helvetica Neue"/>
      <family val="2"/>
    </font>
    <font>
      <b/>
      <sz val="16"/>
      <name val="Helvetica Neue"/>
      <family val="2"/>
    </font>
    <font>
      <sz val="16"/>
      <name val="Helvetica Neue"/>
      <family val="2"/>
    </font>
    <font>
      <b/>
      <sz val="20"/>
      <name val="Helvetica Neue"/>
      <family val="2"/>
    </font>
    <font>
      <b/>
      <sz val="20"/>
      <color theme="0"/>
      <name val="Helvetica Neue"/>
      <family val="2"/>
    </font>
    <font>
      <sz val="20"/>
      <name val="Helvetica Neue"/>
      <family val="2"/>
    </font>
    <font>
      <sz val="20"/>
      <color indexed="8"/>
      <name val="Helvetica Neue"/>
      <family val="2"/>
    </font>
    <font>
      <sz val="14"/>
      <name val="Helvetica Neue"/>
      <family val="2"/>
    </font>
    <font>
      <b/>
      <sz val="12"/>
      <name val="Helvetica Neue"/>
      <family val="2"/>
    </font>
    <font>
      <b/>
      <sz val="14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2"/>
      <color indexed="8"/>
      <name val="Helvetica Neue"/>
      <family val="2"/>
    </font>
    <font>
      <b/>
      <sz val="16"/>
      <color theme="0"/>
      <name val="Helvetica Neue"/>
      <family val="2"/>
    </font>
    <font>
      <b/>
      <sz val="16"/>
      <color rgb="FFFF0000"/>
      <name val="Helvetica Neue"/>
      <family val="2"/>
    </font>
    <font>
      <b/>
      <sz val="20"/>
      <color indexed="8"/>
      <name val="Helvetica Neue"/>
      <family val="2"/>
    </font>
    <font>
      <sz val="12"/>
      <name val="Helvetica Neue"/>
      <family val="2"/>
    </font>
    <font>
      <sz val="11"/>
      <name val="Helvetica Neue"/>
      <family val="2"/>
    </font>
    <font>
      <b/>
      <sz val="14"/>
      <color theme="0"/>
      <name val="Helvetica Neue"/>
      <family val="2"/>
    </font>
    <font>
      <b/>
      <sz val="10"/>
      <name val="Helvetica Neue"/>
      <family val="2"/>
    </font>
    <font>
      <sz val="10"/>
      <name val="Helvetica Neue"/>
      <family val="2"/>
    </font>
    <font>
      <b/>
      <sz val="16"/>
      <name val="Helvetica Neue"/>
      <family val="2"/>
    </font>
    <font>
      <b/>
      <sz val="11"/>
      <color indexed="8"/>
      <name val="Helvetica Neue"/>
      <family val="2"/>
    </font>
    <font>
      <b/>
      <u/>
      <sz val="11"/>
      <name val="Helvetica Neue"/>
      <family val="2"/>
    </font>
    <font>
      <sz val="11"/>
      <color indexed="8"/>
      <name val="Helvetica Neue"/>
      <family val="2"/>
    </font>
    <font>
      <sz val="16"/>
      <name val="Helvetica Neue"/>
      <family val="2"/>
    </font>
    <font>
      <sz val="11"/>
      <color theme="1"/>
      <name val="Helvetica Neue"/>
      <family val="2"/>
    </font>
    <font>
      <sz val="12"/>
      <color theme="1"/>
      <name val="Helvetica Neue"/>
      <family val="2"/>
    </font>
    <font>
      <sz val="14"/>
      <color theme="1"/>
      <name val="Helvetica Neue"/>
      <family val="2"/>
    </font>
    <font>
      <sz val="18"/>
      <name val="Helvetica Neue"/>
      <family val="2"/>
    </font>
    <font>
      <b/>
      <sz val="16"/>
      <color indexed="8"/>
      <name val="Helvetica Neue"/>
      <family val="2"/>
    </font>
    <font>
      <sz val="16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6"/>
      <color indexed="9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theme="6" tint="0.59996337778862885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514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0" fontId="1" fillId="0" borderId="5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7" xfId="0" applyFont="1" applyBorder="1">
      <alignment vertical="top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2" fillId="0" borderId="8" xfId="0" applyFont="1" applyBorder="1">
      <alignment vertical="top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13" xfId="0" applyNumberFormat="1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0" fontId="2" fillId="0" borderId="5" xfId="0" applyFont="1" applyBorder="1">
      <alignment vertical="top"/>
    </xf>
    <xf numFmtId="40" fontId="3" fillId="0" borderId="0" xfId="0" applyNumberFormat="1" applyFont="1">
      <alignment vertical="top"/>
    </xf>
    <xf numFmtId="165" fontId="10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2" fillId="0" borderId="0" xfId="0" applyFont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40" fontId="11" fillId="3" borderId="30" xfId="0" applyNumberFormat="1" applyFont="1" applyFill="1" applyBorder="1">
      <alignment vertical="top"/>
    </xf>
    <xf numFmtId="167" fontId="10" fillId="0" borderId="0" xfId="0" applyNumberFormat="1" applyFont="1" applyAlignment="1">
      <alignment vertical="center"/>
    </xf>
    <xf numFmtId="0" fontId="0" fillId="0" borderId="7" xfId="0" applyBorder="1">
      <alignment vertical="top"/>
    </xf>
    <xf numFmtId="0" fontId="0" fillId="0" borderId="1" xfId="0" applyBorder="1">
      <alignment vertical="top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9" xfId="0" applyBorder="1" applyAlignment="1"/>
    <xf numFmtId="0" fontId="0" fillId="0" borderId="6" xfId="0" applyBorder="1" applyAlignment="1"/>
    <xf numFmtId="168" fontId="0" fillId="0" borderId="6" xfId="0" applyNumberFormat="1" applyBorder="1" applyAlignment="1"/>
    <xf numFmtId="0" fontId="0" fillId="0" borderId="6" xfId="0" applyBorder="1">
      <alignment vertical="top"/>
    </xf>
    <xf numFmtId="0" fontId="0" fillId="0" borderId="8" xfId="0" applyBorder="1">
      <alignment vertical="top"/>
    </xf>
    <xf numFmtId="0" fontId="0" fillId="0" borderId="34" xfId="0" applyBorder="1">
      <alignment vertical="top"/>
    </xf>
    <xf numFmtId="0" fontId="0" fillId="0" borderId="35" xfId="0" applyBorder="1">
      <alignment vertical="top"/>
    </xf>
    <xf numFmtId="0" fontId="10" fillId="0" borderId="0" xfId="0" applyFont="1" applyAlignment="1">
      <alignment horizontal="center" vertical="center"/>
    </xf>
    <xf numFmtId="40" fontId="3" fillId="0" borderId="13" xfId="0" applyNumberFormat="1" applyFont="1" applyBorder="1">
      <alignment vertical="top"/>
    </xf>
    <xf numFmtId="40" fontId="3" fillId="4" borderId="13" xfId="0" applyNumberFormat="1" applyFont="1" applyFill="1" applyBorder="1">
      <alignment vertical="top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37" xfId="0" applyNumberFormat="1" applyFont="1" applyBorder="1">
      <alignment vertical="top"/>
    </xf>
    <xf numFmtId="0" fontId="15" fillId="0" borderId="0" xfId="0" applyFont="1">
      <alignment vertical="top"/>
    </xf>
    <xf numFmtId="40" fontId="9" fillId="0" borderId="0" xfId="0" applyNumberFormat="1" applyFont="1">
      <alignment vertical="top"/>
    </xf>
    <xf numFmtId="0" fontId="11" fillId="0" borderId="0" xfId="0" applyFont="1">
      <alignment vertical="top"/>
    </xf>
    <xf numFmtId="0" fontId="11" fillId="0" borderId="7" xfId="0" applyFont="1" applyBorder="1">
      <alignment vertical="top"/>
    </xf>
    <xf numFmtId="0" fontId="11" fillId="0" borderId="33" xfId="0" applyFont="1" applyBorder="1" applyAlignment="1">
      <alignment horizontal="center" vertical="top"/>
    </xf>
    <xf numFmtId="0" fontId="11" fillId="0" borderId="12" xfId="0" applyFont="1" applyBorder="1">
      <alignment vertical="top"/>
    </xf>
    <xf numFmtId="0" fontId="11" fillId="0" borderId="13" xfId="0" applyFont="1" applyBorder="1">
      <alignment vertical="top"/>
    </xf>
    <xf numFmtId="0" fontId="11" fillId="0" borderId="16" xfId="0" applyFont="1" applyBorder="1">
      <alignment vertical="top"/>
    </xf>
    <xf numFmtId="40" fontId="11" fillId="0" borderId="0" xfId="0" applyNumberFormat="1" applyFont="1">
      <alignment vertical="top"/>
    </xf>
    <xf numFmtId="0" fontId="9" fillId="0" borderId="13" xfId="0" applyFont="1" applyBorder="1">
      <alignment vertical="top"/>
    </xf>
    <xf numFmtId="40" fontId="11" fillId="0" borderId="13" xfId="0" applyNumberFormat="1" applyFont="1" applyBorder="1">
      <alignment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>
      <alignment vertical="top"/>
    </xf>
    <xf numFmtId="40" fontId="9" fillId="4" borderId="15" xfId="0" applyNumberFormat="1" applyFont="1" applyFill="1" applyBorder="1">
      <alignment vertical="top"/>
    </xf>
    <xf numFmtId="40" fontId="9" fillId="0" borderId="13" xfId="0" applyNumberFormat="1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5" fillId="0" borderId="39" xfId="0" applyFont="1" applyBorder="1">
      <alignment vertical="top"/>
    </xf>
    <xf numFmtId="0" fontId="15" fillId="0" borderId="36" xfId="0" applyFont="1" applyBorder="1">
      <alignment vertical="top"/>
    </xf>
    <xf numFmtId="0" fontId="11" fillId="0" borderId="0" xfId="0" applyFont="1" applyAlignment="1">
      <alignment horizontal="center" vertical="top"/>
    </xf>
    <xf numFmtId="0" fontId="16" fillId="0" borderId="34" xfId="0" applyFont="1" applyBorder="1">
      <alignment vertical="top"/>
    </xf>
    <xf numFmtId="0" fontId="16" fillId="0" borderId="0" xfId="0" applyFont="1">
      <alignment vertical="top"/>
    </xf>
    <xf numFmtId="0" fontId="16" fillId="0" borderId="7" xfId="0" applyFont="1" applyBorder="1">
      <alignment vertical="top"/>
    </xf>
    <xf numFmtId="0" fontId="16" fillId="0" borderId="23" xfId="0" applyFont="1" applyBorder="1">
      <alignment vertical="top"/>
    </xf>
    <xf numFmtId="0" fontId="16" fillId="0" borderId="25" xfId="0" applyFont="1" applyBorder="1" applyAlignment="1">
      <alignment horizontal="right" vertical="top"/>
    </xf>
    <xf numFmtId="0" fontId="13" fillId="0" borderId="25" xfId="0" applyFont="1" applyBorder="1">
      <alignment vertical="top"/>
    </xf>
    <xf numFmtId="0" fontId="16" fillId="0" borderId="36" xfId="0" applyFont="1" applyBorder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31" xfId="0" applyFont="1" applyBorder="1">
      <alignment vertical="top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>
      <alignment vertical="top"/>
    </xf>
    <xf numFmtId="0" fontId="3" fillId="0" borderId="7" xfId="0" applyFont="1" applyBorder="1">
      <alignment vertical="top"/>
    </xf>
    <xf numFmtId="0" fontId="17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8" fillId="0" borderId="18" xfId="0" applyFont="1" applyBorder="1" applyAlignment="1">
      <alignment vertical="center"/>
    </xf>
    <xf numFmtId="0" fontId="3" fillId="0" borderId="33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17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41" xfId="0" applyFont="1" applyBorder="1" applyAlignment="1">
      <alignment horizontal="left"/>
    </xf>
    <xf numFmtId="0" fontId="13" fillId="0" borderId="0" xfId="0" applyFont="1" applyAlignment="1"/>
    <xf numFmtId="0" fontId="16" fillId="0" borderId="0" xfId="0" applyFont="1" applyAlignment="1"/>
    <xf numFmtId="0" fontId="16" fillId="0" borderId="7" xfId="0" applyFont="1" applyBorder="1" applyAlignment="1"/>
    <xf numFmtId="0" fontId="17" fillId="0" borderId="1" xfId="0" applyFont="1" applyBorder="1">
      <alignment vertical="top"/>
    </xf>
    <xf numFmtId="0" fontId="16" fillId="0" borderId="1" xfId="0" applyFont="1" applyBorder="1">
      <alignment vertical="top"/>
    </xf>
    <xf numFmtId="0" fontId="16" fillId="0" borderId="1" xfId="0" applyFont="1" applyBorder="1" applyAlignment="1"/>
    <xf numFmtId="0" fontId="15" fillId="0" borderId="1" xfId="0" applyFont="1" applyBorder="1">
      <alignment vertical="top"/>
    </xf>
    <xf numFmtId="0" fontId="15" fillId="0" borderId="3" xfId="0" applyFont="1" applyBorder="1">
      <alignment vertical="top"/>
    </xf>
    <xf numFmtId="0" fontId="11" fillId="0" borderId="42" xfId="0" applyFont="1" applyBorder="1" applyAlignment="1">
      <alignment horizontal="center" vertical="top"/>
    </xf>
    <xf numFmtId="0" fontId="11" fillId="0" borderId="43" xfId="0" applyFont="1" applyBorder="1">
      <alignment vertical="top"/>
    </xf>
    <xf numFmtId="0" fontId="11" fillId="0" borderId="44" xfId="0" applyFont="1" applyBorder="1">
      <alignment vertical="top"/>
    </xf>
    <xf numFmtId="40" fontId="11" fillId="0" borderId="44" xfId="0" applyNumberFormat="1" applyFont="1" applyBorder="1">
      <alignment vertical="top"/>
    </xf>
    <xf numFmtId="0" fontId="11" fillId="0" borderId="4" xfId="0" applyFont="1" applyBorder="1">
      <alignment vertical="top"/>
    </xf>
    <xf numFmtId="0" fontId="11" fillId="0" borderId="5" xfId="0" applyFont="1" applyBorder="1">
      <alignment vertical="top"/>
    </xf>
    <xf numFmtId="0" fontId="15" fillId="0" borderId="9" xfId="0" applyFont="1" applyBorder="1">
      <alignment vertical="top"/>
    </xf>
    <xf numFmtId="0" fontId="11" fillId="0" borderId="45" xfId="0" applyFont="1" applyBorder="1" applyAlignment="1">
      <alignment horizontal="center" vertical="top"/>
    </xf>
    <xf numFmtId="0" fontId="11" fillId="0" borderId="46" xfId="0" applyFont="1" applyBorder="1">
      <alignment vertical="top"/>
    </xf>
    <xf numFmtId="0" fontId="11" fillId="0" borderId="47" xfId="0" applyFont="1" applyBorder="1">
      <alignment vertical="top"/>
    </xf>
    <xf numFmtId="40" fontId="11" fillId="0" borderId="47" xfId="0" applyNumberFormat="1" applyFont="1" applyBorder="1">
      <alignment vertical="top"/>
    </xf>
    <xf numFmtId="40" fontId="11" fillId="0" borderId="6" xfId="0" applyNumberFormat="1" applyFont="1" applyBorder="1">
      <alignment vertical="top"/>
    </xf>
    <xf numFmtId="0" fontId="11" fillId="0" borderId="6" xfId="0" applyFont="1" applyBorder="1">
      <alignment vertical="top"/>
    </xf>
    <xf numFmtId="0" fontId="11" fillId="0" borderId="8" xfId="0" applyFont="1" applyBorder="1">
      <alignment vertical="top"/>
    </xf>
    <xf numFmtId="0" fontId="15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40" fontId="9" fillId="0" borderId="6" xfId="0" applyNumberFormat="1" applyFont="1" applyBorder="1">
      <alignment vertical="top"/>
    </xf>
    <xf numFmtId="0" fontId="1" fillId="0" borderId="48" xfId="0" applyFont="1" applyBorder="1">
      <alignment vertical="top"/>
    </xf>
    <xf numFmtId="0" fontId="2" fillId="0" borderId="48" xfId="0" applyFont="1" applyBorder="1">
      <alignment vertical="top"/>
    </xf>
    <xf numFmtId="40" fontId="2" fillId="0" borderId="48" xfId="0" applyNumberFormat="1" applyFont="1" applyBorder="1">
      <alignment vertical="top"/>
    </xf>
    <xf numFmtId="0" fontId="2" fillId="0" borderId="48" xfId="0" applyFont="1" applyBorder="1" applyAlignment="1">
      <alignment horizontal="center" vertical="top"/>
    </xf>
    <xf numFmtId="0" fontId="11" fillId="0" borderId="49" xfId="0" applyFont="1" applyBorder="1">
      <alignment vertical="top"/>
    </xf>
    <xf numFmtId="40" fontId="9" fillId="0" borderId="15" xfId="0" applyNumberFormat="1" applyFont="1" applyBorder="1">
      <alignment vertical="top"/>
    </xf>
    <xf numFmtId="0" fontId="13" fillId="0" borderId="24" xfId="0" applyFont="1" applyBorder="1">
      <alignment vertical="top"/>
    </xf>
    <xf numFmtId="0" fontId="16" fillId="0" borderId="27" xfId="0" applyFont="1" applyBorder="1">
      <alignment vertical="top"/>
    </xf>
    <xf numFmtId="0" fontId="9" fillId="0" borderId="6" xfId="0" applyFont="1" applyBorder="1" applyAlignment="1">
      <alignment horizontal="right" vertical="top"/>
    </xf>
    <xf numFmtId="40" fontId="11" fillId="0" borderId="22" xfId="0" applyNumberFormat="1" applyFont="1" applyFill="1" applyBorder="1">
      <alignment vertical="top"/>
    </xf>
    <xf numFmtId="40" fontId="9" fillId="0" borderId="15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40" fontId="11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11" fillId="0" borderId="13" xfId="0" applyNumberFormat="1" applyFont="1" applyFill="1" applyBorder="1">
      <alignment vertical="top"/>
    </xf>
    <xf numFmtId="40" fontId="9" fillId="0" borderId="47" xfId="0" applyNumberFormat="1" applyFont="1" applyFill="1" applyBorder="1">
      <alignment vertical="top"/>
    </xf>
    <xf numFmtId="40" fontId="9" fillId="0" borderId="0" xfId="0" applyNumberFormat="1" applyFont="1" applyFill="1">
      <alignment vertical="top"/>
    </xf>
    <xf numFmtId="40" fontId="9" fillId="0" borderId="6" xfId="0" applyNumberFormat="1" applyFont="1" applyFill="1" applyBorder="1">
      <alignment vertical="top"/>
    </xf>
    <xf numFmtId="40" fontId="9" fillId="0" borderId="44" xfId="0" applyNumberFormat="1" applyFont="1" applyFill="1" applyBorder="1">
      <alignment vertical="top"/>
    </xf>
    <xf numFmtId="40" fontId="4" fillId="5" borderId="11" xfId="0" applyNumberFormat="1" applyFont="1" applyFill="1" applyBorder="1" applyAlignment="1">
      <alignment horizontal="center" vertical="top"/>
    </xf>
    <xf numFmtId="40" fontId="4" fillId="5" borderId="13" xfId="0" applyNumberFormat="1" applyFont="1" applyFill="1" applyBorder="1" applyAlignment="1">
      <alignment horizontal="center" vertical="top"/>
    </xf>
    <xf numFmtId="40" fontId="11" fillId="5" borderId="22" xfId="0" applyNumberFormat="1" applyFont="1" applyFill="1" applyBorder="1">
      <alignment vertical="top"/>
    </xf>
    <xf numFmtId="40" fontId="11" fillId="5" borderId="25" xfId="0" applyNumberFormat="1" applyFont="1" applyFill="1" applyBorder="1">
      <alignment vertical="top"/>
    </xf>
    <xf numFmtId="40" fontId="11" fillId="5" borderId="13" xfId="0" applyNumberFormat="1" applyFont="1" applyFill="1" applyBorder="1">
      <alignment vertical="top"/>
    </xf>
    <xf numFmtId="40" fontId="9" fillId="5" borderId="38" xfId="0" applyNumberFormat="1" applyFont="1" applyFill="1" applyBorder="1">
      <alignment vertical="top"/>
    </xf>
    <xf numFmtId="40" fontId="9" fillId="5" borderId="15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11" fillId="3" borderId="22" xfId="0" applyNumberFormat="1" applyFont="1" applyFill="1" applyBorder="1">
      <alignment vertical="top"/>
    </xf>
    <xf numFmtId="40" fontId="11" fillId="3" borderId="13" xfId="0" applyNumberFormat="1" applyFont="1" applyFill="1" applyBorder="1">
      <alignment vertical="top"/>
    </xf>
    <xf numFmtId="40" fontId="9" fillId="3" borderId="15" xfId="0" applyNumberFormat="1" applyFont="1" applyFill="1" applyBorder="1">
      <alignment vertical="top"/>
    </xf>
    <xf numFmtId="40" fontId="9" fillId="3" borderId="38" xfId="0" applyNumberFormat="1" applyFont="1" applyFill="1" applyBorder="1">
      <alignment vertical="top"/>
    </xf>
    <xf numFmtId="0" fontId="18" fillId="0" borderId="4" xfId="0" applyFont="1" applyBorder="1">
      <alignment vertical="top"/>
    </xf>
    <xf numFmtId="40" fontId="3" fillId="0" borderId="0" xfId="0" applyNumberFormat="1" applyFont="1" applyFill="1" applyBorder="1">
      <alignment vertical="top"/>
    </xf>
    <xf numFmtId="40" fontId="11" fillId="0" borderId="0" xfId="0" applyNumberFormat="1" applyFont="1" applyFill="1" applyBorder="1">
      <alignment vertical="top"/>
    </xf>
    <xf numFmtId="40" fontId="11" fillId="0" borderId="6" xfId="0" applyNumberFormat="1" applyFont="1" applyFill="1" applyBorder="1">
      <alignment vertical="top"/>
    </xf>
    <xf numFmtId="40" fontId="11" fillId="0" borderId="4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40" fontId="11" fillId="0" borderId="0" xfId="0" applyNumberFormat="1" applyFont="1" applyFill="1">
      <alignment vertical="top"/>
    </xf>
    <xf numFmtId="40" fontId="2" fillId="0" borderId="0" xfId="0" applyNumberFormat="1" applyFont="1" applyFill="1" applyBorder="1">
      <alignment vertical="top"/>
    </xf>
    <xf numFmtId="40" fontId="4" fillId="0" borderId="11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0" fontId="4" fillId="0" borderId="13" xfId="0" applyNumberFormat="1" applyFont="1" applyFill="1" applyBorder="1" applyAlignment="1">
      <alignment horizontal="center" vertical="top"/>
    </xf>
    <xf numFmtId="0" fontId="11" fillId="0" borderId="0" xfId="0" applyFont="1" applyFill="1" applyBorder="1">
      <alignment vertical="top"/>
    </xf>
    <xf numFmtId="0" fontId="2" fillId="0" borderId="0" xfId="0" applyFont="1" applyFill="1" applyBorder="1">
      <alignment vertical="top"/>
    </xf>
    <xf numFmtId="0" fontId="1" fillId="0" borderId="0" xfId="0" applyFont="1" applyFill="1">
      <alignment vertical="top"/>
    </xf>
    <xf numFmtId="0" fontId="18" fillId="0" borderId="4" xfId="0" applyFont="1" applyFill="1" applyBorder="1">
      <alignment vertical="top"/>
    </xf>
    <xf numFmtId="40" fontId="2" fillId="0" borderId="6" xfId="0" applyNumberFormat="1" applyFont="1" applyFill="1" applyBorder="1">
      <alignment vertical="top"/>
    </xf>
    <xf numFmtId="40" fontId="2" fillId="0" borderId="48" xfId="0" applyNumberFormat="1" applyFont="1" applyFill="1" applyBorder="1">
      <alignment vertical="top"/>
    </xf>
    <xf numFmtId="40" fontId="2" fillId="0" borderId="4" xfId="0" applyNumberFormat="1" applyFont="1" applyFill="1" applyBorder="1">
      <alignment vertical="top"/>
    </xf>
    <xf numFmtId="40" fontId="2" fillId="0" borderId="0" xfId="0" applyNumberFormat="1" applyFont="1" applyFill="1">
      <alignment vertical="top"/>
    </xf>
    <xf numFmtId="165" fontId="10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top"/>
    </xf>
    <xf numFmtId="0" fontId="11" fillId="0" borderId="25" xfId="0" applyFont="1" applyFill="1" applyBorder="1">
      <alignment vertical="top"/>
    </xf>
    <xf numFmtId="0" fontId="11" fillId="0" borderId="24" xfId="0" applyFont="1" applyFill="1" applyBorder="1">
      <alignment vertical="top"/>
    </xf>
    <xf numFmtId="0" fontId="15" fillId="0" borderId="4" xfId="0" applyFont="1" applyBorder="1">
      <alignment vertical="top"/>
    </xf>
    <xf numFmtId="0" fontId="11" fillId="0" borderId="4" xfId="0" applyFont="1" applyBorder="1" applyAlignment="1">
      <alignment horizontal="center" vertical="top"/>
    </xf>
    <xf numFmtId="40" fontId="9" fillId="0" borderId="4" xfId="0" applyNumberFormat="1" applyFont="1" applyFill="1" applyBorder="1">
      <alignment vertical="top"/>
    </xf>
    <xf numFmtId="40" fontId="11" fillId="0" borderId="4" xfId="0" applyNumberFormat="1" applyFont="1" applyBorder="1">
      <alignment vertical="top"/>
    </xf>
    <xf numFmtId="40" fontId="9" fillId="0" borderId="4" xfId="0" applyNumberFormat="1" applyFont="1" applyBorder="1">
      <alignment vertical="top"/>
    </xf>
    <xf numFmtId="38" fontId="14" fillId="0" borderId="7" xfId="0" applyNumberFormat="1" applyFont="1" applyFill="1" applyBorder="1" applyAlignment="1"/>
    <xf numFmtId="11" fontId="1" fillId="0" borderId="0" xfId="0" applyNumberFormat="1" applyFont="1">
      <alignment vertical="top"/>
    </xf>
    <xf numFmtId="0" fontId="1" fillId="0" borderId="0" xfId="0" applyFont="1" applyBorder="1">
      <alignment vertical="top"/>
    </xf>
    <xf numFmtId="0" fontId="1" fillId="0" borderId="0" xfId="0" applyFont="1" applyFill="1" applyBorder="1">
      <alignment vertical="top"/>
    </xf>
    <xf numFmtId="0" fontId="4" fillId="4" borderId="1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40" fontId="4" fillId="4" borderId="11" xfId="0" applyNumberFormat="1" applyFont="1" applyFill="1" applyBorder="1" applyAlignment="1">
      <alignment horizontal="center" vertical="top"/>
    </xf>
    <xf numFmtId="40" fontId="4" fillId="4" borderId="13" xfId="0" applyNumberFormat="1" applyFont="1" applyFill="1" applyBorder="1" applyAlignment="1">
      <alignment horizontal="center" vertical="top"/>
    </xf>
    <xf numFmtId="40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0" fontId="3" fillId="0" borderId="1" xfId="0" applyNumberFormat="1" applyFont="1" applyFill="1" applyBorder="1">
      <alignment vertical="top"/>
    </xf>
    <xf numFmtId="40" fontId="11" fillId="0" borderId="1" xfId="0" applyNumberFormat="1" applyFont="1" applyFill="1" applyBorder="1">
      <alignment vertical="top"/>
    </xf>
    <xf numFmtId="40" fontId="9" fillId="0" borderId="61" xfId="0" applyNumberFormat="1" applyFont="1" applyFill="1" applyBorder="1">
      <alignment vertical="top"/>
    </xf>
    <xf numFmtId="40" fontId="9" fillId="0" borderId="1" xfId="0" applyNumberFormat="1" applyFont="1" applyFill="1" applyBorder="1">
      <alignment vertical="top"/>
    </xf>
    <xf numFmtId="40" fontId="11" fillId="0" borderId="61" xfId="0" applyNumberFormat="1" applyFont="1" applyFill="1" applyBorder="1">
      <alignment vertical="top"/>
    </xf>
    <xf numFmtId="40" fontId="3" fillId="0" borderId="61" xfId="0" applyNumberFormat="1" applyFont="1" applyFill="1" applyBorder="1">
      <alignment vertical="top"/>
    </xf>
    <xf numFmtId="40" fontId="9" fillId="0" borderId="9" xfId="0" applyNumberFormat="1" applyFont="1" applyFill="1" applyBorder="1">
      <alignment vertical="top"/>
    </xf>
    <xf numFmtId="9" fontId="11" fillId="0" borderId="1" xfId="0" applyNumberFormat="1" applyFont="1" applyFill="1" applyBorder="1">
      <alignment vertical="top"/>
    </xf>
    <xf numFmtId="40" fontId="2" fillId="0" borderId="9" xfId="0" applyNumberFormat="1" applyFont="1" applyFill="1" applyBorder="1">
      <alignment vertical="top"/>
    </xf>
    <xf numFmtId="40" fontId="2" fillId="0" borderId="1" xfId="0" applyNumberFormat="1" applyFont="1" applyFill="1" applyBorder="1">
      <alignment vertical="top"/>
    </xf>
    <xf numFmtId="167" fontId="10" fillId="0" borderId="9" xfId="0" applyNumberFormat="1" applyFont="1" applyFill="1" applyBorder="1" applyAlignment="1">
      <alignment vertical="center"/>
    </xf>
    <xf numFmtId="40" fontId="4" fillId="0" borderId="1" xfId="0" applyNumberFormat="1" applyFont="1" applyFill="1" applyBorder="1" applyAlignment="1">
      <alignment horizontal="center" vertical="top"/>
    </xf>
    <xf numFmtId="40" fontId="0" fillId="0" borderId="1" xfId="0" applyNumberFormat="1" applyFill="1" applyBorder="1">
      <alignment vertical="top"/>
    </xf>
    <xf numFmtId="40" fontId="2" fillId="0" borderId="5" xfId="0" applyNumberFormat="1" applyFont="1" applyFill="1" applyBorder="1">
      <alignment vertical="top"/>
    </xf>
    <xf numFmtId="40" fontId="4" fillId="0" borderId="62" xfId="0" applyNumberFormat="1" applyFont="1" applyFill="1" applyBorder="1" applyAlignment="1">
      <alignment horizontal="center" vertical="top"/>
    </xf>
    <xf numFmtId="40" fontId="2" fillId="0" borderId="7" xfId="0" applyNumberFormat="1" applyFont="1" applyFill="1" applyBorder="1">
      <alignment vertical="top"/>
    </xf>
    <xf numFmtId="40" fontId="0" fillId="0" borderId="62" xfId="0" applyNumberFormat="1" applyFill="1" applyBorder="1">
      <alignment vertical="top"/>
    </xf>
    <xf numFmtId="40" fontId="11" fillId="0" borderId="62" xfId="0" applyNumberFormat="1" applyFont="1" applyFill="1" applyBorder="1">
      <alignment vertical="top"/>
    </xf>
    <xf numFmtId="40" fontId="11" fillId="0" borderId="7" xfId="0" applyNumberFormat="1" applyFont="1" applyFill="1" applyBorder="1">
      <alignment vertical="top"/>
    </xf>
    <xf numFmtId="40" fontId="9" fillId="0" borderId="7" xfId="0" applyNumberFormat="1" applyFont="1" applyFill="1" applyBorder="1">
      <alignment vertical="top"/>
    </xf>
    <xf numFmtId="40" fontId="9" fillId="0" borderId="62" xfId="0" applyNumberFormat="1" applyFont="1" applyFill="1" applyBorder="1">
      <alignment vertical="top"/>
    </xf>
    <xf numFmtId="40" fontId="3" fillId="0" borderId="62" xfId="0" applyNumberFormat="1" applyFont="1" applyFill="1" applyBorder="1">
      <alignment vertical="top"/>
    </xf>
    <xf numFmtId="0" fontId="4" fillId="0" borderId="62" xfId="0" applyFont="1" applyFill="1" applyBorder="1" applyAlignment="1">
      <alignment horizontal="center" vertical="top"/>
    </xf>
    <xf numFmtId="40" fontId="2" fillId="0" borderId="62" xfId="0" applyNumberFormat="1" applyFont="1" applyFill="1" applyBorder="1">
      <alignment vertical="top"/>
    </xf>
    <xf numFmtId="167" fontId="10" fillId="0" borderId="8" xfId="0" applyNumberFormat="1" applyFont="1" applyFill="1" applyBorder="1" applyAlignment="1">
      <alignment vertical="center"/>
    </xf>
    <xf numFmtId="40" fontId="9" fillId="0" borderId="63" xfId="0" applyNumberFormat="1" applyFont="1" applyFill="1" applyBorder="1">
      <alignment vertical="top"/>
    </xf>
    <xf numFmtId="9" fontId="11" fillId="0" borderId="62" xfId="0" applyNumberFormat="1" applyFont="1" applyFill="1" applyBorder="1">
      <alignment vertical="top"/>
    </xf>
    <xf numFmtId="40" fontId="3" fillId="0" borderId="7" xfId="0" applyNumberFormat="1" applyFont="1" applyFill="1" applyBorder="1">
      <alignment vertical="top"/>
    </xf>
    <xf numFmtId="40" fontId="2" fillId="0" borderId="8" xfId="0" applyNumberFormat="1" applyFont="1" applyFill="1" applyBorder="1">
      <alignment vertical="top"/>
    </xf>
    <xf numFmtId="0" fontId="18" fillId="0" borderId="5" xfId="0" applyFont="1" applyFill="1" applyBorder="1">
      <alignment vertical="top"/>
    </xf>
    <xf numFmtId="40" fontId="6" fillId="0" borderId="7" xfId="0" applyNumberFormat="1" applyFont="1" applyFill="1" applyBorder="1" applyAlignment="1">
      <alignment horizontal="center" vertical="top"/>
    </xf>
    <xf numFmtId="40" fontId="9" fillId="0" borderId="64" xfId="0" applyNumberFormat="1" applyFont="1" applyFill="1" applyBorder="1">
      <alignment vertical="top"/>
    </xf>
    <xf numFmtId="0" fontId="18" fillId="0" borderId="3" xfId="0" applyFont="1" applyFill="1" applyBorder="1">
      <alignment vertical="top"/>
    </xf>
    <xf numFmtId="40" fontId="9" fillId="0" borderId="65" xfId="0" applyNumberFormat="1" applyFont="1" applyFill="1" applyBorder="1">
      <alignment vertical="top"/>
    </xf>
    <xf numFmtId="40" fontId="2" fillId="0" borderId="3" xfId="0" applyNumberFormat="1" applyFont="1" applyFill="1" applyBorder="1">
      <alignment vertical="top"/>
    </xf>
    <xf numFmtId="0" fontId="15" fillId="0" borderId="1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0" fontId="11" fillId="0" borderId="0" xfId="0" applyNumberFormat="1" applyFont="1" applyAlignment="1"/>
    <xf numFmtId="40" fontId="9" fillId="0" borderId="7" xfId="0" applyNumberFormat="1" applyFont="1" applyFill="1" applyBorder="1" applyAlignment="1"/>
    <xf numFmtId="40" fontId="9" fillId="0" borderId="1" xfId="0" applyNumberFormat="1" applyFont="1" applyFill="1" applyBorder="1" applyAlignment="1"/>
    <xf numFmtId="40" fontId="11" fillId="0" borderId="0" xfId="0" applyNumberFormat="1" applyFont="1" applyFill="1" applyAlignment="1"/>
    <xf numFmtId="0" fontId="11" fillId="0" borderId="0" xfId="0" applyFont="1" applyAlignment="1"/>
    <xf numFmtId="0" fontId="11" fillId="0" borderId="7" xfId="0" applyFont="1" applyBorder="1" applyAlignment="1"/>
    <xf numFmtId="0" fontId="15" fillId="0" borderId="0" xfId="0" applyFont="1" applyAlignment="1"/>
    <xf numFmtId="0" fontId="20" fillId="0" borderId="0" xfId="0" applyFont="1" applyAlignment="1">
      <alignment horizontal="right"/>
    </xf>
    <xf numFmtId="0" fontId="11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right"/>
    </xf>
    <xf numFmtId="0" fontId="19" fillId="0" borderId="0" xfId="0" applyFont="1">
      <alignment vertical="top"/>
    </xf>
    <xf numFmtId="0" fontId="19" fillId="0" borderId="0" xfId="0" applyFont="1" applyAlignment="1"/>
    <xf numFmtId="0" fontId="17" fillId="0" borderId="51" xfId="0" applyFont="1" applyBorder="1">
      <alignment vertical="top"/>
    </xf>
    <xf numFmtId="40" fontId="8" fillId="0" borderId="0" xfId="0" applyNumberFormat="1" applyFont="1" applyFill="1" applyAlignment="1">
      <alignment horizontal="center" vertical="top"/>
    </xf>
    <xf numFmtId="0" fontId="17" fillId="0" borderId="53" xfId="0" applyFont="1" applyBorder="1">
      <alignment vertical="top"/>
    </xf>
    <xf numFmtId="0" fontId="17" fillId="7" borderId="51" xfId="0" applyFont="1" applyFill="1" applyBorder="1">
      <alignment vertical="top"/>
    </xf>
    <xf numFmtId="0" fontId="17" fillId="7" borderId="55" xfId="0" applyFont="1" applyFill="1" applyBorder="1">
      <alignment vertical="top"/>
    </xf>
    <xf numFmtId="0" fontId="19" fillId="0" borderId="0" xfId="0" applyNumberFormat="1" applyFont="1">
      <alignment vertical="top"/>
    </xf>
    <xf numFmtId="0" fontId="19" fillId="0" borderId="0" xfId="0" applyNumberFormat="1" applyFont="1" applyAlignment="1"/>
    <xf numFmtId="0" fontId="17" fillId="0" borderId="0" xfId="0" applyNumberFormat="1" applyFont="1">
      <alignment vertical="top"/>
    </xf>
    <xf numFmtId="0" fontId="19" fillId="0" borderId="0" xfId="0" applyNumberFormat="1" applyFont="1" applyBorder="1">
      <alignment vertical="top"/>
    </xf>
    <xf numFmtId="0" fontId="3" fillId="0" borderId="0" xfId="0" applyNumberFormat="1" applyFont="1">
      <alignment vertical="top"/>
    </xf>
    <xf numFmtId="0" fontId="17" fillId="0" borderId="0" xfId="0" applyNumberFormat="1" applyFont="1" applyFill="1" applyBorder="1">
      <alignment vertical="top"/>
    </xf>
    <xf numFmtId="0" fontId="17" fillId="0" borderId="0" xfId="0" applyNumberFormat="1" applyFont="1" applyBorder="1">
      <alignment vertical="top"/>
    </xf>
    <xf numFmtId="40" fontId="20" fillId="8" borderId="20" xfId="0" applyNumberFormat="1" applyFont="1" applyFill="1" applyBorder="1" applyAlignment="1"/>
    <xf numFmtId="40" fontId="20" fillId="8" borderId="2" xfId="0" applyNumberFormat="1" applyFont="1" applyFill="1" applyBorder="1" applyAlignment="1"/>
    <xf numFmtId="40" fontId="11" fillId="4" borderId="13" xfId="0" applyNumberFormat="1" applyFont="1" applyFill="1" applyBorder="1">
      <alignment vertical="top"/>
    </xf>
    <xf numFmtId="40" fontId="11" fillId="4" borderId="22" xfId="0" applyNumberFormat="1" applyFont="1" applyFill="1" applyBorder="1">
      <alignment vertical="top"/>
    </xf>
    <xf numFmtId="40" fontId="11" fillId="4" borderId="25" xfId="0" applyNumberFormat="1" applyFont="1" applyFill="1" applyBorder="1">
      <alignment vertical="top"/>
    </xf>
    <xf numFmtId="40" fontId="9" fillId="4" borderId="38" xfId="0" applyNumberFormat="1" applyFont="1" applyFill="1" applyBorder="1">
      <alignment vertical="top"/>
    </xf>
    <xf numFmtId="40" fontId="12" fillId="0" borderId="0" xfId="0" applyNumberFormat="1" applyFont="1" applyFill="1" applyAlignment="1">
      <alignment horizontal="center" vertical="top"/>
    </xf>
    <xf numFmtId="40" fontId="8" fillId="0" borderId="0" xfId="0" applyNumberFormat="1" applyFont="1" applyAlignment="1">
      <alignment horizontal="center"/>
    </xf>
    <xf numFmtId="40" fontId="6" fillId="0" borderId="0" xfId="0" applyNumberFormat="1" applyFont="1" applyAlignment="1">
      <alignment horizontal="center" vertical="center"/>
    </xf>
    <xf numFmtId="40" fontId="6" fillId="0" borderId="7" xfId="0" applyNumberFormat="1" applyFont="1" applyFill="1" applyBorder="1" applyAlignment="1">
      <alignment horizontal="center" vertical="center"/>
    </xf>
    <xf numFmtId="40" fontId="6" fillId="0" borderId="1" xfId="0" applyNumberFormat="1" applyFont="1" applyFill="1" applyBorder="1" applyAlignment="1">
      <alignment horizontal="center" vertical="center"/>
    </xf>
    <xf numFmtId="40" fontId="21" fillId="5" borderId="22" xfId="0" applyNumberFormat="1" applyFont="1" applyFill="1" applyBorder="1">
      <alignment vertical="top"/>
    </xf>
    <xf numFmtId="0" fontId="0" fillId="0" borderId="0" xfId="0" applyAlignment="1">
      <alignment horizontal="center" vertical="top"/>
    </xf>
    <xf numFmtId="0" fontId="22" fillId="0" borderId="0" xfId="0" applyFont="1" applyAlignment="1">
      <alignment horizontal="center"/>
    </xf>
    <xf numFmtId="166" fontId="23" fillId="2" borderId="2" xfId="0" applyNumberFormat="1" applyFont="1" applyFill="1" applyBorder="1" applyAlignment="1"/>
    <xf numFmtId="40" fontId="24" fillId="0" borderId="0" xfId="0" applyNumberFormat="1" applyFont="1" applyAlignment="1"/>
    <xf numFmtId="166" fontId="23" fillId="0" borderId="7" xfId="0" applyNumberFormat="1" applyFont="1" applyFill="1" applyBorder="1" applyAlignment="1"/>
    <xf numFmtId="166" fontId="23" fillId="0" borderId="1" xfId="0" applyNumberFormat="1" applyFont="1" applyFill="1" applyBorder="1" applyAlignment="1"/>
    <xf numFmtId="40" fontId="24" fillId="0" borderId="0" xfId="0" applyNumberFormat="1" applyFont="1" applyFill="1" applyAlignment="1"/>
    <xf numFmtId="40" fontId="23" fillId="2" borderId="2" xfId="0" applyNumberFormat="1" applyFont="1" applyFill="1" applyBorder="1" applyAlignment="1"/>
    <xf numFmtId="40" fontId="23" fillId="0" borderId="16" xfId="0" applyNumberFormat="1" applyFont="1" applyBorder="1" applyAlignment="1"/>
    <xf numFmtId="40" fontId="22" fillId="0" borderId="0" xfId="0" applyNumberFormat="1" applyFont="1" applyFill="1" applyBorder="1" applyAlignment="1"/>
    <xf numFmtId="0" fontId="16" fillId="0" borderId="0" xfId="0" applyNumberFormat="1" applyFont="1" applyAlignment="1"/>
    <xf numFmtId="0" fontId="15" fillId="0" borderId="0" xfId="0" applyNumberFormat="1" applyFont="1" applyAlignment="1"/>
    <xf numFmtId="0" fontId="15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/>
    <xf numFmtId="0" fontId="15" fillId="0" borderId="0" xfId="0" applyNumberFormat="1" applyFont="1" applyBorder="1" applyAlignment="1"/>
    <xf numFmtId="0" fontId="9" fillId="0" borderId="17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26" fillId="0" borderId="24" xfId="0" applyFont="1" applyBorder="1">
      <alignment vertical="top"/>
    </xf>
    <xf numFmtId="0" fontId="27" fillId="5" borderId="14" xfId="0" applyFont="1" applyFill="1" applyBorder="1" applyAlignment="1">
      <alignment horizontal="center" vertical="top"/>
    </xf>
    <xf numFmtId="0" fontId="27" fillId="4" borderId="14" xfId="0" applyFont="1" applyFill="1" applyBorder="1" applyAlignment="1">
      <alignment horizontal="center" vertical="top"/>
    </xf>
    <xf numFmtId="0" fontId="26" fillId="0" borderId="23" xfId="0" applyFont="1" applyBorder="1" applyAlignment="1">
      <alignment horizontal="center" vertical="top"/>
    </xf>
    <xf numFmtId="0" fontId="26" fillId="0" borderId="24" xfId="0" applyFont="1" applyFill="1" applyBorder="1">
      <alignment vertical="top"/>
    </xf>
    <xf numFmtId="0" fontId="26" fillId="0" borderId="34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27" xfId="0" applyFont="1" applyBorder="1" applyAlignment="1">
      <alignment horizontal="center" vertical="top"/>
    </xf>
    <xf numFmtId="0" fontId="26" fillId="0" borderId="25" xfId="0" applyFont="1" applyBorder="1">
      <alignment vertical="top"/>
    </xf>
    <xf numFmtId="40" fontId="29" fillId="0" borderId="13" xfId="0" applyNumberFormat="1" applyFont="1" applyBorder="1">
      <alignment vertical="top"/>
    </xf>
    <xf numFmtId="40" fontId="27" fillId="5" borderId="14" xfId="0" applyNumberFormat="1" applyFont="1" applyFill="1" applyBorder="1" applyAlignment="1">
      <alignment horizontal="center" vertical="top"/>
    </xf>
    <xf numFmtId="0" fontId="29" fillId="0" borderId="24" xfId="0" applyFont="1" applyBorder="1">
      <alignment vertical="top"/>
    </xf>
    <xf numFmtId="0" fontId="29" fillId="0" borderId="25" xfId="0" applyFont="1" applyBorder="1">
      <alignment vertical="top"/>
    </xf>
    <xf numFmtId="0" fontId="29" fillId="0" borderId="25" xfId="0" applyFont="1" applyFill="1" applyBorder="1">
      <alignment vertical="top"/>
    </xf>
    <xf numFmtId="40" fontId="28" fillId="5" borderId="15" xfId="0" applyNumberFormat="1" applyFont="1" applyFill="1" applyBorder="1">
      <alignment vertical="top"/>
    </xf>
    <xf numFmtId="0" fontId="30" fillId="0" borderId="25" xfId="0" applyFont="1" applyBorder="1">
      <alignment vertical="top"/>
    </xf>
    <xf numFmtId="0" fontId="26" fillId="0" borderId="25" xfId="0" applyFont="1" applyFill="1" applyBorder="1">
      <alignment vertical="top"/>
    </xf>
    <xf numFmtId="0" fontId="31" fillId="0" borderId="50" xfId="0" applyFont="1" applyBorder="1" applyAlignment="1">
      <alignment horizontal="center"/>
    </xf>
    <xf numFmtId="0" fontId="31" fillId="0" borderId="52" xfId="0" applyFont="1" applyBorder="1" applyAlignment="1">
      <alignment horizontal="right"/>
    </xf>
    <xf numFmtId="40" fontId="32" fillId="9" borderId="2" xfId="0" applyNumberFormat="1" applyFont="1" applyFill="1" applyBorder="1" applyAlignment="1"/>
    <xf numFmtId="39" fontId="33" fillId="0" borderId="54" xfId="0" applyNumberFormat="1" applyFont="1" applyFill="1" applyBorder="1" applyAlignment="1">
      <alignment horizontal="right"/>
    </xf>
    <xf numFmtId="40" fontId="28" fillId="0" borderId="15" xfId="0" applyNumberFormat="1" applyFont="1" applyFill="1" applyBorder="1">
      <alignment vertical="top"/>
    </xf>
    <xf numFmtId="40" fontId="26" fillId="0" borderId="4" xfId="0" applyNumberFormat="1" applyFont="1" applyFill="1" applyBorder="1">
      <alignment vertical="top"/>
    </xf>
    <xf numFmtId="40" fontId="26" fillId="0" borderId="6" xfId="0" applyNumberFormat="1" applyFont="1" applyFill="1" applyBorder="1">
      <alignment vertical="top"/>
    </xf>
    <xf numFmtId="40" fontId="26" fillId="0" borderId="0" xfId="0" applyNumberFormat="1" applyFont="1">
      <alignment vertical="top"/>
    </xf>
    <xf numFmtId="40" fontId="36" fillId="0" borderId="4" xfId="0" applyNumberFormat="1" applyFont="1" applyBorder="1">
      <alignment vertical="top"/>
    </xf>
    <xf numFmtId="167" fontId="38" fillId="0" borderId="0" xfId="0" applyNumberFormat="1" applyFont="1" applyAlignment="1">
      <alignment vertical="center"/>
    </xf>
    <xf numFmtId="40" fontId="26" fillId="0" borderId="0" xfId="0" applyNumberFormat="1" applyFont="1" applyFill="1" applyBorder="1">
      <alignment vertical="top"/>
    </xf>
    <xf numFmtId="166" fontId="37" fillId="0" borderId="2" xfId="0" applyNumberFormat="1" applyFont="1" applyFill="1" applyBorder="1" applyAlignment="1">
      <alignment vertical="center"/>
    </xf>
    <xf numFmtId="166" fontId="32" fillId="2" borderId="2" xfId="0" applyNumberFormat="1" applyFont="1" applyFill="1" applyBorder="1" applyAlignment="1"/>
    <xf numFmtId="166" fontId="32" fillId="2" borderId="2" xfId="0" applyNumberFormat="1" applyFont="1" applyFill="1" applyBorder="1" applyAlignment="1">
      <alignment vertical="center"/>
    </xf>
    <xf numFmtId="40" fontId="28" fillId="4" borderId="2" xfId="0" applyNumberFormat="1" applyFont="1" applyFill="1" applyBorder="1" applyAlignment="1"/>
    <xf numFmtId="0" fontId="0" fillId="0" borderId="66" xfId="0" applyBorder="1" applyAlignment="1"/>
    <xf numFmtId="0" fontId="27" fillId="10" borderId="68" xfId="0" applyFont="1" applyFill="1" applyBorder="1" applyAlignment="1">
      <alignment horizontal="center" vertical="top"/>
    </xf>
    <xf numFmtId="0" fontId="27" fillId="10" borderId="67" xfId="0" applyFont="1" applyFill="1" applyBorder="1" applyAlignment="1">
      <alignment horizontal="center" vertical="top"/>
    </xf>
    <xf numFmtId="0" fontId="27" fillId="10" borderId="69" xfId="0" applyFont="1" applyFill="1" applyBorder="1" applyAlignment="1">
      <alignment horizontal="center" vertical="top"/>
    </xf>
    <xf numFmtId="40" fontId="35" fillId="0" borderId="67" xfId="0" applyNumberFormat="1" applyFont="1" applyFill="1" applyBorder="1">
      <alignment vertical="top"/>
    </xf>
    <xf numFmtId="40" fontId="26" fillId="3" borderId="70" xfId="0" applyNumberFormat="1" applyFont="1" applyFill="1" applyBorder="1">
      <alignment vertical="top"/>
    </xf>
    <xf numFmtId="40" fontId="26" fillId="3" borderId="67" xfId="0" applyNumberFormat="1" applyFont="1" applyFill="1" applyBorder="1">
      <alignment vertical="top"/>
    </xf>
    <xf numFmtId="40" fontId="28" fillId="0" borderId="71" xfId="0" applyNumberFormat="1" applyFont="1" applyFill="1" applyBorder="1">
      <alignment vertical="top"/>
    </xf>
    <xf numFmtId="40" fontId="26" fillId="0" borderId="70" xfId="0" applyNumberFormat="1" applyFont="1" applyFill="1" applyBorder="1">
      <alignment vertical="top"/>
    </xf>
    <xf numFmtId="40" fontId="28" fillId="0" borderId="67" xfId="0" applyNumberFormat="1" applyFont="1" applyFill="1" applyBorder="1">
      <alignment vertical="top"/>
    </xf>
    <xf numFmtId="40" fontId="26" fillId="0" borderId="72" xfId="0" applyNumberFormat="1" applyFont="1" applyFill="1" applyBorder="1" applyAlignment="1"/>
    <xf numFmtId="40" fontId="26" fillId="0" borderId="66" xfId="0" applyNumberFormat="1" applyFont="1" applyFill="1" applyBorder="1">
      <alignment vertical="top"/>
    </xf>
    <xf numFmtId="40" fontId="26" fillId="0" borderId="67" xfId="0" applyNumberFormat="1" applyFont="1" applyBorder="1">
      <alignment vertical="top"/>
    </xf>
    <xf numFmtId="40" fontId="28" fillId="4" borderId="73" xfId="0" applyNumberFormat="1" applyFont="1" applyFill="1" applyBorder="1" applyAlignment="1"/>
    <xf numFmtId="40" fontId="36" fillId="0" borderId="72" xfId="0" applyNumberFormat="1" applyFont="1" applyBorder="1">
      <alignment vertical="top"/>
    </xf>
    <xf numFmtId="40" fontId="36" fillId="0" borderId="74" xfId="0" applyNumberFormat="1" applyFont="1" applyBorder="1">
      <alignment vertical="top"/>
    </xf>
    <xf numFmtId="40" fontId="26" fillId="0" borderId="67" xfId="0" applyNumberFormat="1" applyFont="1" applyFill="1" applyBorder="1">
      <alignment vertical="top"/>
    </xf>
    <xf numFmtId="0" fontId="1" fillId="0" borderId="66" xfId="0" applyFont="1" applyBorder="1">
      <alignment vertical="top"/>
    </xf>
    <xf numFmtId="40" fontId="27" fillId="10" borderId="68" xfId="0" applyNumberFormat="1" applyFont="1" applyFill="1" applyBorder="1" applyAlignment="1">
      <alignment horizontal="center" vertical="top"/>
    </xf>
    <xf numFmtId="40" fontId="27" fillId="10" borderId="67" xfId="0" applyNumberFormat="1" applyFont="1" applyFill="1" applyBorder="1" applyAlignment="1">
      <alignment horizontal="center" vertical="top"/>
    </xf>
    <xf numFmtId="40" fontId="27" fillId="10" borderId="69" xfId="0" applyNumberFormat="1" applyFont="1" applyFill="1" applyBorder="1" applyAlignment="1">
      <alignment horizontal="center" vertical="top"/>
    </xf>
    <xf numFmtId="40" fontId="29" fillId="0" borderId="68" xfId="0" applyNumberFormat="1" applyFont="1" applyBorder="1">
      <alignment vertical="top"/>
    </xf>
    <xf numFmtId="40" fontId="26" fillId="0" borderId="75" xfId="0" applyNumberFormat="1" applyFont="1" applyFill="1" applyBorder="1">
      <alignment vertical="top"/>
    </xf>
    <xf numFmtId="40" fontId="28" fillId="5" borderId="76" xfId="0" applyNumberFormat="1" applyFont="1" applyFill="1" applyBorder="1">
      <alignment vertical="top"/>
    </xf>
    <xf numFmtId="40" fontId="29" fillId="0" borderId="70" xfId="0" applyNumberFormat="1" applyFont="1" applyBorder="1">
      <alignment vertical="top"/>
    </xf>
    <xf numFmtId="40" fontId="28" fillId="3" borderId="70" xfId="0" applyNumberFormat="1" applyFont="1" applyFill="1" applyBorder="1">
      <alignment vertical="top"/>
    </xf>
    <xf numFmtId="40" fontId="28" fillId="0" borderId="70" xfId="0" applyNumberFormat="1" applyFont="1" applyFill="1" applyBorder="1">
      <alignment vertical="top"/>
    </xf>
    <xf numFmtId="40" fontId="28" fillId="5" borderId="71" xfId="0" applyNumberFormat="1" applyFont="1" applyFill="1" applyBorder="1">
      <alignment vertical="top"/>
    </xf>
    <xf numFmtId="40" fontId="35" fillId="0" borderId="70" xfId="0" applyNumberFormat="1" applyFont="1" applyBorder="1">
      <alignment vertical="top"/>
    </xf>
    <xf numFmtId="40" fontId="29" fillId="0" borderId="67" xfId="0" applyNumberFormat="1" applyFont="1" applyBorder="1">
      <alignment vertical="top"/>
    </xf>
    <xf numFmtId="40" fontId="26" fillId="3" borderId="71" xfId="0" applyNumberFormat="1" applyFont="1" applyFill="1" applyBorder="1">
      <alignment vertical="top"/>
    </xf>
    <xf numFmtId="40" fontId="27" fillId="0" borderId="14" xfId="0" applyNumberFormat="1" applyFont="1" applyFill="1" applyBorder="1" applyAlignment="1">
      <alignment horizontal="center" vertical="top"/>
    </xf>
    <xf numFmtId="40" fontId="11" fillId="11" borderId="22" xfId="0" applyNumberFormat="1" applyFont="1" applyFill="1" applyBorder="1">
      <alignment vertical="top"/>
    </xf>
    <xf numFmtId="40" fontId="26" fillId="11" borderId="22" xfId="0" applyNumberFormat="1" applyFont="1" applyFill="1" applyBorder="1">
      <alignment vertical="top"/>
    </xf>
    <xf numFmtId="40" fontId="9" fillId="11" borderId="22" xfId="0" applyNumberFormat="1" applyFont="1" applyFill="1" applyBorder="1">
      <alignment vertical="top"/>
    </xf>
    <xf numFmtId="0" fontId="28" fillId="11" borderId="24" xfId="0" applyFont="1" applyFill="1" applyBorder="1">
      <alignment vertical="top"/>
    </xf>
    <xf numFmtId="40" fontId="28" fillId="11" borderId="22" xfId="0" applyNumberFormat="1" applyFont="1" applyFill="1" applyBorder="1">
      <alignment vertical="top"/>
    </xf>
    <xf numFmtId="0" fontId="28" fillId="11" borderId="12" xfId="0" applyFont="1" applyFill="1" applyBorder="1">
      <alignment vertical="top"/>
    </xf>
    <xf numFmtId="40" fontId="28" fillId="11" borderId="13" xfId="0" applyNumberFormat="1" applyFont="1" applyFill="1" applyBorder="1">
      <alignment vertical="top"/>
    </xf>
    <xf numFmtId="0" fontId="28" fillId="8" borderId="24" xfId="0" applyFont="1" applyFill="1" applyBorder="1">
      <alignment vertical="top"/>
    </xf>
    <xf numFmtId="40" fontId="27" fillId="4" borderId="14" xfId="0" applyNumberFormat="1" applyFont="1" applyFill="1" applyBorder="1" applyAlignment="1">
      <alignment horizontal="center" vertical="top"/>
    </xf>
    <xf numFmtId="40" fontId="28" fillId="4" borderId="15" xfId="0" applyNumberFormat="1" applyFont="1" applyFill="1" applyBorder="1">
      <alignment vertical="top"/>
    </xf>
    <xf numFmtId="40" fontId="28" fillId="4" borderId="38" xfId="0" applyNumberFormat="1" applyFont="1" applyFill="1" applyBorder="1">
      <alignment vertical="top"/>
    </xf>
    <xf numFmtId="0" fontId="28" fillId="0" borderId="0" xfId="0" applyFont="1" applyAlignment="1">
      <alignment horizontal="left" vertical="top"/>
    </xf>
    <xf numFmtId="40" fontId="11" fillId="11" borderId="13" xfId="0" applyNumberFormat="1" applyFont="1" applyFill="1" applyBorder="1">
      <alignment vertical="top"/>
    </xf>
    <xf numFmtId="0" fontId="17" fillId="0" borderId="51" xfId="0" applyFont="1" applyFill="1" applyBorder="1">
      <alignment vertical="top"/>
    </xf>
    <xf numFmtId="40" fontId="26" fillId="6" borderId="22" xfId="0" applyNumberFormat="1" applyFont="1" applyFill="1" applyBorder="1">
      <alignment vertical="top"/>
    </xf>
    <xf numFmtId="38" fontId="39" fillId="0" borderId="0" xfId="0" applyNumberFormat="1" applyFont="1" applyFill="1" applyBorder="1" applyAlignment="1"/>
    <xf numFmtId="40" fontId="9" fillId="11" borderId="13" xfId="0" applyNumberFormat="1" applyFont="1" applyFill="1" applyBorder="1">
      <alignment vertical="top"/>
    </xf>
    <xf numFmtId="40" fontId="26" fillId="11" borderId="13" xfId="0" applyNumberFormat="1" applyFont="1" applyFill="1" applyBorder="1">
      <alignment vertical="top"/>
    </xf>
    <xf numFmtId="40" fontId="20" fillId="11" borderId="22" xfId="0" applyNumberFormat="1" applyFont="1" applyFill="1" applyBorder="1">
      <alignment vertical="top"/>
    </xf>
    <xf numFmtId="0" fontId="15" fillId="0" borderId="0" xfId="0" applyFont="1" applyFill="1">
      <alignment vertical="top"/>
    </xf>
    <xf numFmtId="0" fontId="9" fillId="0" borderId="0" xfId="0" applyFont="1" applyFill="1" applyBorder="1" applyAlignment="1">
      <alignment vertical="center"/>
    </xf>
    <xf numFmtId="0" fontId="40" fillId="0" borderId="67" xfId="0" applyFont="1" applyFill="1" applyBorder="1" applyAlignment="1">
      <alignment horizontal="center"/>
    </xf>
    <xf numFmtId="0" fontId="40" fillId="0" borderId="69" xfId="0" applyFont="1" applyFill="1" applyBorder="1" applyAlignment="1">
      <alignment horizontal="center"/>
    </xf>
    <xf numFmtId="0" fontId="17" fillId="0" borderId="0" xfId="0" applyFont="1" applyFill="1">
      <alignment vertical="top"/>
    </xf>
    <xf numFmtId="0" fontId="41" fillId="0" borderId="0" xfId="0" applyFont="1" applyFill="1" applyAlignment="1">
      <alignment horizontal="center"/>
    </xf>
    <xf numFmtId="40" fontId="42" fillId="0" borderId="7" xfId="0" applyNumberFormat="1" applyFont="1" applyFill="1" applyBorder="1" applyAlignment="1">
      <alignment horizontal="center" vertical="top"/>
    </xf>
    <xf numFmtId="40" fontId="42" fillId="0" borderId="1" xfId="0" applyNumberFormat="1" applyFont="1" applyFill="1" applyBorder="1" applyAlignment="1">
      <alignment horizontal="center" vertical="top"/>
    </xf>
    <xf numFmtId="40" fontId="26" fillId="3" borderId="22" xfId="0" applyNumberFormat="1" applyFont="1" applyFill="1" applyBorder="1">
      <alignment vertical="top"/>
    </xf>
    <xf numFmtId="40" fontId="44" fillId="6" borderId="22" xfId="0" applyNumberFormat="1" applyFont="1" applyFill="1" applyBorder="1">
      <alignment vertical="top"/>
    </xf>
    <xf numFmtId="40" fontId="20" fillId="11" borderId="20" xfId="0" applyNumberFormat="1" applyFont="1" applyFill="1" applyBorder="1" applyAlignment="1"/>
    <xf numFmtId="0" fontId="16" fillId="0" borderId="24" xfId="0" applyFont="1" applyBorder="1">
      <alignment vertical="top"/>
    </xf>
    <xf numFmtId="40" fontId="11" fillId="3" borderId="15" xfId="0" applyNumberFormat="1" applyFont="1" applyFill="1" applyBorder="1">
      <alignment vertical="top"/>
    </xf>
    <xf numFmtId="40" fontId="11" fillId="0" borderId="15" xfId="0" applyNumberFormat="1" applyFont="1" applyFill="1" applyBorder="1">
      <alignment vertical="top"/>
    </xf>
    <xf numFmtId="0" fontId="9" fillId="0" borderId="24" xfId="0" applyFont="1" applyFill="1" applyBorder="1">
      <alignment vertical="top"/>
    </xf>
    <xf numFmtId="0" fontId="19" fillId="7" borderId="0" xfId="0" applyFont="1" applyFill="1" applyBorder="1" applyAlignment="1"/>
    <xf numFmtId="0" fontId="45" fillId="0" borderId="0" xfId="0" applyNumberFormat="1" applyFont="1" applyFill="1" applyProtection="1">
      <alignment vertical="top"/>
      <protection locked="0"/>
    </xf>
    <xf numFmtId="0" fontId="46" fillId="0" borderId="0" xfId="0" applyNumberFormat="1" applyFont="1" applyFill="1" applyProtection="1">
      <alignment vertical="top"/>
      <protection locked="0"/>
    </xf>
    <xf numFmtId="0" fontId="47" fillId="0" borderId="0" xfId="0" applyNumberFormat="1" applyFont="1" applyFill="1" applyProtection="1">
      <alignment vertical="top"/>
      <protection locked="0"/>
    </xf>
    <xf numFmtId="0" fontId="47" fillId="0" borderId="0" xfId="0" applyNumberFormat="1" applyFont="1" applyFill="1" applyAlignment="1" applyProtection="1">
      <protection locked="0"/>
    </xf>
    <xf numFmtId="0" fontId="0" fillId="0" borderId="0" xfId="0" applyProtection="1">
      <alignment vertical="top"/>
      <protection locked="0"/>
    </xf>
    <xf numFmtId="0" fontId="0" fillId="0" borderId="0" xfId="0" applyAlignment="1" applyProtection="1">
      <protection locked="0"/>
    </xf>
    <xf numFmtId="0" fontId="1" fillId="0" borderId="0" xfId="0" applyFont="1" applyProtection="1">
      <alignment vertical="top"/>
      <protection locked="0"/>
    </xf>
    <xf numFmtId="164" fontId="1" fillId="0" borderId="0" xfId="0" applyNumberFormat="1" applyFont="1" applyFill="1" applyBorder="1" applyProtection="1">
      <alignment vertical="top"/>
      <protection locked="0"/>
    </xf>
    <xf numFmtId="164" fontId="1" fillId="0" borderId="0" xfId="0" applyNumberFormat="1" applyFont="1" applyBorder="1" applyProtection="1">
      <alignment vertical="top"/>
      <protection locked="0"/>
    </xf>
    <xf numFmtId="0" fontId="1" fillId="0" borderId="0" xfId="0" applyFont="1" applyBorder="1" applyProtection="1">
      <alignment vertical="top"/>
      <protection locked="0"/>
    </xf>
    <xf numFmtId="0" fontId="1" fillId="0" borderId="0" xfId="0" applyFont="1" applyFill="1" applyProtection="1">
      <alignment vertical="top"/>
      <protection locked="0"/>
    </xf>
    <xf numFmtId="0" fontId="45" fillId="0" borderId="0" xfId="0" applyFont="1" applyFill="1" applyProtection="1">
      <alignment vertical="top"/>
      <protection locked="0"/>
    </xf>
    <xf numFmtId="0" fontId="45" fillId="0" borderId="0" xfId="0" applyFont="1" applyFill="1" applyAlignment="1" applyProtection="1">
      <protection locked="0"/>
    </xf>
    <xf numFmtId="0" fontId="45" fillId="0" borderId="0" xfId="0" applyFont="1" applyFill="1" applyBorder="1" applyProtection="1">
      <alignment vertical="top"/>
      <protection locked="0"/>
    </xf>
    <xf numFmtId="40" fontId="9" fillId="7" borderId="58" xfId="0" applyNumberFormat="1" applyFont="1" applyFill="1" applyBorder="1">
      <alignment vertical="top"/>
    </xf>
    <xf numFmtId="0" fontId="16" fillId="7" borderId="0" xfId="0" applyFont="1" applyFill="1" applyBorder="1">
      <alignment vertical="top"/>
    </xf>
    <xf numFmtId="0" fontId="16" fillId="7" borderId="57" xfId="0" applyFont="1" applyFill="1" applyBorder="1">
      <alignment vertical="top"/>
    </xf>
    <xf numFmtId="40" fontId="11" fillId="7" borderId="59" xfId="0" applyNumberFormat="1" applyFont="1" applyFill="1" applyBorder="1">
      <alignment vertical="top"/>
    </xf>
    <xf numFmtId="40" fontId="9" fillId="7" borderId="60" xfId="0" applyNumberFormat="1" applyFont="1" applyFill="1" applyBorder="1">
      <alignment vertical="top"/>
    </xf>
    <xf numFmtId="0" fontId="15" fillId="7" borderId="0" xfId="0" applyFont="1" applyFill="1" applyBorder="1">
      <alignment vertical="top"/>
    </xf>
    <xf numFmtId="0" fontId="15" fillId="7" borderId="57" xfId="0" applyFont="1" applyFill="1" applyBorder="1">
      <alignment vertical="top"/>
    </xf>
    <xf numFmtId="0" fontId="15" fillId="7" borderId="53" xfId="0" applyFont="1" applyFill="1" applyBorder="1">
      <alignment vertical="top"/>
    </xf>
    <xf numFmtId="0" fontId="15" fillId="7" borderId="54" xfId="0" applyFont="1" applyFill="1" applyBorder="1">
      <alignment vertical="top"/>
    </xf>
    <xf numFmtId="0" fontId="13" fillId="0" borderId="0" xfId="0" applyFont="1" applyFill="1" applyBorder="1" applyAlignment="1"/>
    <xf numFmtId="0" fontId="3" fillId="0" borderId="21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77" xfId="0" applyFont="1" applyBorder="1">
      <alignment vertical="top"/>
    </xf>
    <xf numFmtId="0" fontId="11" fillId="0" borderId="78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26" fillId="0" borderId="78" xfId="0" applyFont="1" applyBorder="1" applyAlignment="1">
      <alignment horizontal="center" vertical="top"/>
    </xf>
    <xf numFmtId="0" fontId="15" fillId="0" borderId="79" xfId="0" applyFont="1" applyBorder="1">
      <alignment vertical="top"/>
    </xf>
    <xf numFmtId="0" fontId="2" fillId="0" borderId="0" xfId="0" applyFont="1" applyBorder="1" applyAlignment="1">
      <alignment horizontal="center" vertical="top"/>
    </xf>
    <xf numFmtId="0" fontId="26" fillId="0" borderId="79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6" fillId="0" borderId="80" xfId="0" applyFont="1" applyBorder="1" applyAlignment="1">
      <alignment horizontal="center" vertical="top"/>
    </xf>
    <xf numFmtId="0" fontId="3" fillId="0" borderId="0" xfId="0" applyFont="1" applyBorder="1">
      <alignment vertical="top"/>
    </xf>
    <xf numFmtId="0" fontId="3" fillId="0" borderId="77" xfId="0" applyFont="1" applyBorder="1" applyAlignment="1">
      <alignment horizontal="center" vertical="top"/>
    </xf>
    <xf numFmtId="0" fontId="0" fillId="0" borderId="21" xfId="0" applyBorder="1">
      <alignment vertical="top"/>
    </xf>
    <xf numFmtId="0" fontId="16" fillId="0" borderId="78" xfId="0" applyFont="1" applyBorder="1">
      <alignment vertical="top"/>
    </xf>
    <xf numFmtId="0" fontId="16" fillId="0" borderId="80" xfId="0" applyFont="1" applyBorder="1">
      <alignment vertical="top"/>
    </xf>
    <xf numFmtId="0" fontId="16" fillId="0" borderId="79" xfId="0" applyFont="1" applyBorder="1">
      <alignment vertical="top"/>
    </xf>
    <xf numFmtId="0" fontId="16" fillId="0" borderId="0" xfId="0" applyFont="1" applyBorder="1">
      <alignment vertical="top"/>
    </xf>
    <xf numFmtId="0" fontId="0" fillId="0" borderId="79" xfId="0" applyBorder="1">
      <alignment vertical="top"/>
    </xf>
    <xf numFmtId="166" fontId="37" fillId="0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>
      <alignment vertical="top"/>
    </xf>
    <xf numFmtId="168" fontId="0" fillId="0" borderId="0" xfId="0" applyNumberFormat="1" applyBorder="1" applyAlignment="1"/>
    <xf numFmtId="168" fontId="0" fillId="0" borderId="0" xfId="0" applyNumberFormat="1" applyFill="1" applyBorder="1" applyAlignment="1"/>
    <xf numFmtId="0" fontId="0" fillId="0" borderId="0" xfId="0" applyFill="1" applyBorder="1">
      <alignment vertical="top"/>
    </xf>
    <xf numFmtId="0" fontId="16" fillId="0" borderId="0" xfId="0" applyFont="1" applyBorder="1" applyAlignment="1"/>
    <xf numFmtId="0" fontId="16" fillId="0" borderId="1" xfId="0" applyFont="1" applyFill="1" applyBorder="1" applyAlignment="1"/>
    <xf numFmtId="166" fontId="23" fillId="0" borderId="0" xfId="0" applyNumberFormat="1" applyFont="1" applyFill="1" applyBorder="1" applyAlignment="1"/>
    <xf numFmtId="40" fontId="23" fillId="0" borderId="0" xfId="0" applyNumberFormat="1" applyFont="1" applyFill="1" applyBorder="1" applyAlignment="1"/>
    <xf numFmtId="0" fontId="0" fillId="0" borderId="1" xfId="0" applyBorder="1" applyAlignment="1"/>
    <xf numFmtId="168" fontId="0" fillId="0" borderId="6" xfId="0" applyNumberFormat="1" applyFill="1" applyBorder="1" applyAlignment="1"/>
    <xf numFmtId="0" fontId="11" fillId="0" borderId="6" xfId="0" applyFont="1" applyFill="1" applyBorder="1">
      <alignment vertical="top"/>
    </xf>
    <xf numFmtId="0" fontId="0" fillId="0" borderId="0" xfId="0" applyFill="1" applyBorder="1" applyAlignment="1"/>
    <xf numFmtId="0" fontId="45" fillId="0" borderId="0" xfId="0" applyNumberFormat="1" applyFont="1" applyFill="1" applyBorder="1" applyProtection="1">
      <alignment vertical="top"/>
      <protection locked="0"/>
    </xf>
    <xf numFmtId="166" fontId="23" fillId="2" borderId="66" xfId="0" applyNumberFormat="1" applyFont="1" applyFill="1" applyBorder="1" applyAlignment="1"/>
    <xf numFmtId="166" fontId="32" fillId="0" borderId="0" xfId="0" applyNumberFormat="1" applyFont="1" applyFill="1" applyBorder="1" applyAlignment="1">
      <alignment vertical="center"/>
    </xf>
    <xf numFmtId="0" fontId="0" fillId="7" borderId="51" xfId="0" applyFill="1" applyBorder="1">
      <alignment vertical="top"/>
    </xf>
    <xf numFmtId="0" fontId="0" fillId="7" borderId="56" xfId="0" applyFill="1" applyBorder="1">
      <alignment vertical="top"/>
    </xf>
    <xf numFmtId="0" fontId="13" fillId="7" borderId="0" xfId="0" applyFont="1" applyFill="1" applyBorder="1">
      <alignment vertical="top"/>
    </xf>
    <xf numFmtId="0" fontId="16" fillId="7" borderId="0" xfId="0" applyFont="1" applyFill="1" applyBorder="1" applyAlignment="1">
      <alignment horizontal="left" vertical="top"/>
    </xf>
    <xf numFmtId="0" fontId="49" fillId="0" borderId="0" xfId="0" applyFont="1" applyBorder="1" applyAlignment="1"/>
    <xf numFmtId="0" fontId="51" fillId="0" borderId="0" xfId="0" applyFont="1" applyBorder="1" applyAlignment="1"/>
    <xf numFmtId="40" fontId="52" fillId="8" borderId="2" xfId="0" applyNumberFormat="1" applyFont="1" applyFill="1" applyBorder="1" applyAlignment="1"/>
    <xf numFmtId="40" fontId="48" fillId="0" borderId="0" xfId="0" applyNumberFormat="1" applyFont="1" applyFill="1" applyAlignment="1"/>
    <xf numFmtId="40" fontId="52" fillId="0" borderId="0" xfId="0" applyNumberFormat="1" applyFont="1" applyFill="1" applyBorder="1" applyAlignment="1"/>
    <xf numFmtId="0" fontId="13" fillId="0" borderId="0" xfId="0" applyFont="1" applyFill="1" applyAlignment="1">
      <alignment horizontal="center"/>
    </xf>
    <xf numFmtId="0" fontId="16" fillId="0" borderId="0" xfId="0" applyFont="1" applyFill="1" applyAlignment="1"/>
    <xf numFmtId="40" fontId="12" fillId="0" borderId="0" xfId="0" applyNumberFormat="1" applyFont="1" applyFill="1" applyAlignment="1">
      <alignment horizontal="center"/>
    </xf>
    <xf numFmtId="40" fontId="48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168" fontId="0" fillId="0" borderId="0" xfId="0" applyNumberFormat="1" applyBorder="1" applyAlignment="1">
      <alignment horizontal="left"/>
    </xf>
    <xf numFmtId="168" fontId="0" fillId="0" borderId="0" xfId="0" applyNumberFormat="1" applyFill="1" applyBorder="1" applyAlignment="1">
      <alignment horizontal="left"/>
    </xf>
    <xf numFmtId="0" fontId="0" fillId="7" borderId="28" xfId="0" applyFill="1" applyBorder="1">
      <alignment vertical="top"/>
    </xf>
    <xf numFmtId="0" fontId="13" fillId="7" borderId="30" xfId="0" applyFont="1" applyFill="1" applyBorder="1">
      <alignment vertical="top"/>
    </xf>
    <xf numFmtId="0" fontId="9" fillId="11" borderId="24" xfId="0" applyFont="1" applyFill="1" applyBorder="1">
      <alignment vertical="top"/>
    </xf>
    <xf numFmtId="40" fontId="28" fillId="4" borderId="22" xfId="0" applyNumberFormat="1" applyFont="1" applyFill="1" applyBorder="1">
      <alignment vertical="top"/>
    </xf>
    <xf numFmtId="40" fontId="21" fillId="0" borderId="22" xfId="0" applyNumberFormat="1" applyFont="1" applyFill="1" applyBorder="1">
      <alignment vertical="top"/>
    </xf>
    <xf numFmtId="40" fontId="44" fillId="0" borderId="22" xfId="0" applyNumberFormat="1" applyFont="1" applyFill="1" applyBorder="1">
      <alignment vertical="top"/>
    </xf>
    <xf numFmtId="40" fontId="3" fillId="0" borderId="78" xfId="0" applyNumberFormat="1" applyFont="1" applyBorder="1">
      <alignment vertical="top"/>
    </xf>
    <xf numFmtId="0" fontId="16" fillId="7" borderId="56" xfId="0" applyFont="1" applyFill="1" applyBorder="1">
      <alignment vertical="top"/>
    </xf>
    <xf numFmtId="0" fontId="16" fillId="7" borderId="52" xfId="0" applyFont="1" applyFill="1" applyBorder="1">
      <alignment vertical="top"/>
    </xf>
    <xf numFmtId="0" fontId="16" fillId="7" borderId="82" xfId="0" applyFont="1" applyFill="1" applyBorder="1">
      <alignment vertical="top"/>
    </xf>
    <xf numFmtId="0" fontId="50" fillId="7" borderId="21" xfId="0" applyFont="1" applyFill="1" applyBorder="1">
      <alignment vertical="top"/>
    </xf>
    <xf numFmtId="40" fontId="21" fillId="7" borderId="83" xfId="0" applyNumberFormat="1" applyFont="1" applyFill="1" applyBorder="1">
      <alignment vertical="top"/>
    </xf>
    <xf numFmtId="40" fontId="21" fillId="0" borderId="21" xfId="0" applyNumberFormat="1" applyFont="1" applyFill="1" applyBorder="1">
      <alignment vertical="top"/>
    </xf>
    <xf numFmtId="0" fontId="50" fillId="7" borderId="0" xfId="0" applyFont="1" applyFill="1" applyBorder="1">
      <alignment vertical="top"/>
    </xf>
    <xf numFmtId="40" fontId="20" fillId="7" borderId="59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0" fontId="50" fillId="7" borderId="53" xfId="0" applyFont="1" applyFill="1" applyBorder="1">
      <alignment vertical="top"/>
    </xf>
    <xf numFmtId="40" fontId="21" fillId="7" borderId="81" xfId="0" applyNumberFormat="1" applyFont="1" applyFill="1" applyBorder="1" applyAlignment="1">
      <alignment horizontal="center" vertical="top"/>
    </xf>
    <xf numFmtId="49" fontId="53" fillId="0" borderId="53" xfId="0" applyNumberFormat="1" applyFont="1" applyFill="1" applyBorder="1">
      <alignment vertical="top"/>
    </xf>
    <xf numFmtId="0" fontId="49" fillId="7" borderId="21" xfId="0" applyFont="1" applyFill="1" applyBorder="1" applyAlignment="1">
      <alignment horizontal="center" vertical="top"/>
    </xf>
    <xf numFmtId="0" fontId="20" fillId="7" borderId="0" xfId="0" applyFont="1" applyFill="1" applyBorder="1" applyAlignment="1">
      <alignment horizontal="center"/>
    </xf>
    <xf numFmtId="0" fontId="34" fillId="0" borderId="21" xfId="0" applyFont="1" applyBorder="1" applyAlignment="1"/>
    <xf numFmtId="0" fontId="34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49" fillId="0" borderId="0" xfId="0" applyFont="1" applyBorder="1" applyAlignment="1">
      <alignment horizontal="left"/>
    </xf>
    <xf numFmtId="0" fontId="20" fillId="7" borderId="0" xfId="0" applyFont="1" applyFill="1" applyBorder="1" applyAlignment="1"/>
    <xf numFmtId="0" fontId="13" fillId="7" borderId="0" xfId="0" applyFont="1" applyFill="1" applyBorder="1" applyAlignment="1"/>
    <xf numFmtId="0" fontId="49" fillId="7" borderId="21" xfId="0" applyFont="1" applyFill="1" applyBorder="1" applyAlignment="1">
      <alignment vertical="top"/>
    </xf>
    <xf numFmtId="40" fontId="21" fillId="7" borderId="84" xfId="0" applyNumberFormat="1" applyFont="1" applyFill="1" applyBorder="1">
      <alignment vertical="top"/>
    </xf>
    <xf numFmtId="0" fontId="0" fillId="0" borderId="0" xfId="0" applyAlignment="1">
      <alignment vertical="top"/>
    </xf>
    <xf numFmtId="0" fontId="43" fillId="0" borderId="0" xfId="0" applyFont="1" applyAlignment="1">
      <alignment vertical="top"/>
    </xf>
    <xf numFmtId="0" fontId="0" fillId="0" borderId="0" xfId="0" applyAlignment="1">
      <alignment vertical="center"/>
    </xf>
    <xf numFmtId="0" fontId="25" fillId="0" borderId="0" xfId="0" applyFont="1" applyAlignment="1"/>
    <xf numFmtId="0" fontId="0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25" fillId="0" borderId="67" xfId="0" applyFont="1" applyBorder="1" applyAlignment="1">
      <alignment vertical="top"/>
    </xf>
    <xf numFmtId="0" fontId="51" fillId="0" borderId="67" xfId="0" applyFont="1" applyFill="1" applyBorder="1" applyAlignment="1"/>
    <xf numFmtId="0" fontId="0" fillId="0" borderId="67" xfId="0" applyBorder="1" applyAlignment="1">
      <alignment vertical="top"/>
    </xf>
    <xf numFmtId="0" fontId="0" fillId="0" borderId="0" xfId="0" applyFill="1" applyBorder="1" applyAlignment="1">
      <alignment vertical="top"/>
    </xf>
    <xf numFmtId="0" fontId="19" fillId="0" borderId="0" xfId="0" applyFont="1" applyAlignment="1">
      <alignment vertical="top"/>
    </xf>
    <xf numFmtId="0" fontId="0" fillId="7" borderId="51" xfId="0" applyFill="1" applyBorder="1" applyAlignment="1">
      <alignment vertical="top"/>
    </xf>
    <xf numFmtId="0" fontId="16" fillId="7" borderId="0" xfId="0" applyFont="1" applyFill="1" applyBorder="1" applyAlignment="1">
      <alignment vertical="top"/>
    </xf>
    <xf numFmtId="0" fontId="19" fillId="7" borderId="21" xfId="0" applyFont="1" applyFill="1" applyBorder="1" applyAlignment="1"/>
    <xf numFmtId="0" fontId="50" fillId="7" borderId="53" xfId="0" applyFont="1" applyFill="1" applyBorder="1" applyAlignment="1">
      <alignment vertical="top"/>
    </xf>
    <xf numFmtId="0" fontId="19" fillId="0" borderId="0" xfId="0" applyNumberFormat="1" applyFont="1" applyAlignment="1">
      <alignment vertical="top"/>
    </xf>
    <xf numFmtId="0" fontId="1" fillId="0" borderId="0" xfId="0" applyFont="1" applyBorder="1" applyAlignment="1">
      <alignment vertical="top"/>
    </xf>
    <xf numFmtId="0" fontId="45" fillId="0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3" fillId="7" borderId="0" xfId="0" applyFont="1" applyFill="1" applyBorder="1" applyAlignment="1">
      <alignment horizontal="center"/>
    </xf>
    <xf numFmtId="0" fontId="20" fillId="7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40215</xdr:colOff>
      <xdr:row>77</xdr:row>
      <xdr:rowOff>124884</xdr:rowOff>
    </xdr:from>
    <xdr:to>
      <xdr:col>12</xdr:col>
      <xdr:colOff>403576</xdr:colOff>
      <xdr:row>79</xdr:row>
      <xdr:rowOff>71967</xdr:rowOff>
    </xdr:to>
    <xdr:pic>
      <xdr:nvPicPr>
        <xdr:cNvPr id="3" name="Graphic 2" descr="Eye">
          <a:extLst>
            <a:ext uri="{FF2B5EF4-FFF2-40B4-BE49-F238E27FC236}">
              <a16:creationId xmlns:a16="http://schemas.microsoft.com/office/drawing/2014/main" id="{B74AB0EA-753D-40C9-A4E2-2D064E63B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76515" y="16431684"/>
          <a:ext cx="363361" cy="378883"/>
        </a:xfrm>
        <a:prstGeom prst="rect">
          <a:avLst/>
        </a:prstGeom>
      </xdr:spPr>
    </xdr:pic>
    <xdr:clientData/>
  </xdr:twoCellAnchor>
  <xdr:twoCellAnchor editAs="oneCell">
    <xdr:from>
      <xdr:col>12</xdr:col>
      <xdr:colOff>29633</xdr:colOff>
      <xdr:row>8</xdr:row>
      <xdr:rowOff>160867</xdr:rowOff>
    </xdr:from>
    <xdr:to>
      <xdr:col>12</xdr:col>
      <xdr:colOff>382411</xdr:colOff>
      <xdr:row>10</xdr:row>
      <xdr:rowOff>97367</xdr:rowOff>
    </xdr:to>
    <xdr:pic>
      <xdr:nvPicPr>
        <xdr:cNvPr id="16" name="Graphic 15" descr="Eye">
          <a:extLst>
            <a:ext uri="{FF2B5EF4-FFF2-40B4-BE49-F238E27FC236}">
              <a16:creationId xmlns:a16="http://schemas.microsoft.com/office/drawing/2014/main" id="{DDE834E7-08A5-48C3-8D23-284327C1A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65933" y="1837267"/>
          <a:ext cx="352778" cy="368300"/>
        </a:xfrm>
        <a:prstGeom prst="rect">
          <a:avLst/>
        </a:prstGeom>
      </xdr:spPr>
    </xdr:pic>
    <xdr:clientData/>
  </xdr:twoCellAnchor>
  <xdr:oneCellAnchor>
    <xdr:from>
      <xdr:col>12</xdr:col>
      <xdr:colOff>42333</xdr:colOff>
      <xdr:row>81</xdr:row>
      <xdr:rowOff>175683</xdr:rowOff>
    </xdr:from>
    <xdr:ext cx="359834" cy="368300"/>
    <xdr:pic>
      <xdr:nvPicPr>
        <xdr:cNvPr id="15" name="Graphic 14" descr="Eye">
          <a:extLst>
            <a:ext uri="{FF2B5EF4-FFF2-40B4-BE49-F238E27FC236}">
              <a16:creationId xmlns:a16="http://schemas.microsoft.com/office/drawing/2014/main" id="{82BD066D-0048-6642-9BE7-08D76383E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78633" y="17346083"/>
          <a:ext cx="359834" cy="368300"/>
        </a:xfrm>
        <a:prstGeom prst="rect">
          <a:avLst/>
        </a:prstGeom>
      </xdr:spPr>
    </xdr:pic>
    <xdr:clientData/>
  </xdr:oneCellAnchor>
  <xdr:twoCellAnchor editAs="oneCell">
    <xdr:from>
      <xdr:col>12</xdr:col>
      <xdr:colOff>38100</xdr:colOff>
      <xdr:row>45</xdr:row>
      <xdr:rowOff>165100</xdr:rowOff>
    </xdr:from>
    <xdr:to>
      <xdr:col>12</xdr:col>
      <xdr:colOff>390878</xdr:colOff>
      <xdr:row>47</xdr:row>
      <xdr:rowOff>101600</xdr:rowOff>
    </xdr:to>
    <xdr:pic>
      <xdr:nvPicPr>
        <xdr:cNvPr id="24" name="Graphic 23" descr="Eye">
          <a:extLst>
            <a:ext uri="{FF2B5EF4-FFF2-40B4-BE49-F238E27FC236}">
              <a16:creationId xmlns:a16="http://schemas.microsoft.com/office/drawing/2014/main" id="{B65031F9-142E-594C-A511-B2FCA406A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74400" y="9842500"/>
          <a:ext cx="352778" cy="36830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54</xdr:row>
      <xdr:rowOff>165100</xdr:rowOff>
    </xdr:from>
    <xdr:to>
      <xdr:col>12</xdr:col>
      <xdr:colOff>428978</xdr:colOff>
      <xdr:row>56</xdr:row>
      <xdr:rowOff>101600</xdr:rowOff>
    </xdr:to>
    <xdr:pic>
      <xdr:nvPicPr>
        <xdr:cNvPr id="27" name="Graphic 26" descr="Eye">
          <a:extLst>
            <a:ext uri="{FF2B5EF4-FFF2-40B4-BE49-F238E27FC236}">
              <a16:creationId xmlns:a16="http://schemas.microsoft.com/office/drawing/2014/main" id="{53D3E7E0-863B-C648-98BA-F72554BE8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112500" y="11785600"/>
          <a:ext cx="352778" cy="36830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74</xdr:row>
      <xdr:rowOff>139700</xdr:rowOff>
    </xdr:from>
    <xdr:to>
      <xdr:col>12</xdr:col>
      <xdr:colOff>390878</xdr:colOff>
      <xdr:row>76</xdr:row>
      <xdr:rowOff>76200</xdr:rowOff>
    </xdr:to>
    <xdr:pic>
      <xdr:nvPicPr>
        <xdr:cNvPr id="30" name="Graphic 29" descr="Eye">
          <a:extLst>
            <a:ext uri="{FF2B5EF4-FFF2-40B4-BE49-F238E27FC236}">
              <a16:creationId xmlns:a16="http://schemas.microsoft.com/office/drawing/2014/main" id="{F06F2227-FBE4-B345-A1E9-06D3908F7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74400" y="15798800"/>
          <a:ext cx="352778" cy="368300"/>
        </a:xfrm>
        <a:prstGeom prst="rect">
          <a:avLst/>
        </a:prstGeom>
      </xdr:spPr>
    </xdr:pic>
    <xdr:clientData/>
  </xdr:twoCellAnchor>
  <xdr:oneCellAnchor>
    <xdr:from>
      <xdr:col>12</xdr:col>
      <xdr:colOff>55033</xdr:colOff>
      <xdr:row>82</xdr:row>
      <xdr:rowOff>150283</xdr:rowOff>
    </xdr:from>
    <xdr:ext cx="359834" cy="368300"/>
    <xdr:pic>
      <xdr:nvPicPr>
        <xdr:cNvPr id="31" name="Graphic 30" descr="Eye">
          <a:extLst>
            <a:ext uri="{FF2B5EF4-FFF2-40B4-BE49-F238E27FC236}">
              <a16:creationId xmlns:a16="http://schemas.microsoft.com/office/drawing/2014/main" id="{5B1058CF-8F8A-3846-B58B-CA7F7E63A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91333" y="17536583"/>
          <a:ext cx="359834" cy="368300"/>
        </a:xfrm>
        <a:prstGeom prst="rect">
          <a:avLst/>
        </a:prstGeom>
      </xdr:spPr>
    </xdr:pic>
    <xdr:clientData/>
  </xdr:oneCellAnchor>
  <xdr:oneCellAnchor>
    <xdr:from>
      <xdr:col>12</xdr:col>
      <xdr:colOff>63500</xdr:colOff>
      <xdr:row>83</xdr:row>
      <xdr:rowOff>152400</xdr:rowOff>
    </xdr:from>
    <xdr:ext cx="359834" cy="368300"/>
    <xdr:pic>
      <xdr:nvPicPr>
        <xdr:cNvPr id="32" name="Graphic 31" descr="Eye">
          <a:extLst>
            <a:ext uri="{FF2B5EF4-FFF2-40B4-BE49-F238E27FC236}">
              <a16:creationId xmlns:a16="http://schemas.microsoft.com/office/drawing/2014/main" id="{6478AAE8-C885-7B40-8A07-A447727AC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99800" y="17754600"/>
          <a:ext cx="359834" cy="368300"/>
        </a:xfrm>
        <a:prstGeom prst="rect">
          <a:avLst/>
        </a:prstGeom>
      </xdr:spPr>
    </xdr:pic>
    <xdr:clientData/>
  </xdr:oneCellAnchor>
  <xdr:twoCellAnchor editAs="oneCell">
    <xdr:from>
      <xdr:col>12</xdr:col>
      <xdr:colOff>66835</xdr:colOff>
      <xdr:row>78</xdr:row>
      <xdr:rowOff>175015</xdr:rowOff>
    </xdr:from>
    <xdr:to>
      <xdr:col>12</xdr:col>
      <xdr:colOff>391169</xdr:colOff>
      <xdr:row>80</xdr:row>
      <xdr:rowOff>82179</xdr:rowOff>
    </xdr:to>
    <xdr:pic>
      <xdr:nvPicPr>
        <xdr:cNvPr id="34" name="Graphic 33" descr="Eye">
          <a:extLst>
            <a:ext uri="{FF2B5EF4-FFF2-40B4-BE49-F238E27FC236}">
              <a16:creationId xmlns:a16="http://schemas.microsoft.com/office/drawing/2014/main" id="{CF2325B2-F723-AE41-9FE7-467868110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103135" y="16697715"/>
          <a:ext cx="324334" cy="338964"/>
        </a:xfrm>
        <a:prstGeom prst="rect">
          <a:avLst/>
        </a:prstGeom>
      </xdr:spPr>
    </xdr:pic>
    <xdr:clientData/>
  </xdr:twoCellAnchor>
  <xdr:oneCellAnchor>
    <xdr:from>
      <xdr:col>12</xdr:col>
      <xdr:colOff>38100</xdr:colOff>
      <xdr:row>97</xdr:row>
      <xdr:rowOff>88900</xdr:rowOff>
    </xdr:from>
    <xdr:ext cx="359834" cy="368300"/>
    <xdr:pic>
      <xdr:nvPicPr>
        <xdr:cNvPr id="35" name="Graphic 34" descr="Eye">
          <a:extLst>
            <a:ext uri="{FF2B5EF4-FFF2-40B4-BE49-F238E27FC236}">
              <a16:creationId xmlns:a16="http://schemas.microsoft.com/office/drawing/2014/main" id="{8B797E85-A212-F641-843D-5D2006CD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74400" y="20218400"/>
          <a:ext cx="359834" cy="368300"/>
        </a:xfrm>
        <a:prstGeom prst="rect">
          <a:avLst/>
        </a:prstGeom>
      </xdr:spPr>
    </xdr:pic>
    <xdr:clientData/>
  </xdr:oneCellAnchor>
  <xdr:oneCellAnchor>
    <xdr:from>
      <xdr:col>12</xdr:col>
      <xdr:colOff>50800</xdr:colOff>
      <xdr:row>145</xdr:row>
      <xdr:rowOff>12700</xdr:rowOff>
    </xdr:from>
    <xdr:ext cx="359834" cy="368300"/>
    <xdr:pic>
      <xdr:nvPicPr>
        <xdr:cNvPr id="13" name="Graphic 12" descr="Eye">
          <a:extLst>
            <a:ext uri="{FF2B5EF4-FFF2-40B4-BE49-F238E27FC236}">
              <a16:creationId xmlns:a16="http://schemas.microsoft.com/office/drawing/2014/main" id="{9AC071EE-47E7-0C40-8718-FAA128BB0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87100" y="30048200"/>
          <a:ext cx="359834" cy="3683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ipcolmer/PRC%20Files/PLAISTOW%20&amp;%20IFOLD%20PC/FINANCE/2020:21/2020-21_%20Budget-Forecast%20Comparison%20at%20Q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%20Philip%20Robert/Documents/Plaistow%20&amp;%20Ifold%20%20Parish%20Coucil/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  "/>
      <sheetName val="Budget-Forecast Comparison Q3"/>
      <sheetName val="Sheet1"/>
    </sheetNames>
    <sheetDataSet>
      <sheetData sheetId="0"/>
      <sheetData sheetId="1"/>
      <sheetData sheetId="2">
        <row r="9">
          <cell r="K9">
            <v>38500</v>
          </cell>
        </row>
        <row r="10">
          <cell r="K10">
            <v>500</v>
          </cell>
        </row>
        <row r="11">
          <cell r="K11">
            <v>600</v>
          </cell>
        </row>
        <row r="14">
          <cell r="K14">
            <v>1100</v>
          </cell>
        </row>
        <row r="15">
          <cell r="K15">
            <v>800</v>
          </cell>
        </row>
        <row r="16">
          <cell r="K16">
            <v>35</v>
          </cell>
        </row>
        <row r="17">
          <cell r="K17">
            <v>110</v>
          </cell>
        </row>
        <row r="18">
          <cell r="K18">
            <v>800</v>
          </cell>
        </row>
        <row r="19">
          <cell r="K19">
            <v>400</v>
          </cell>
        </row>
        <row r="20">
          <cell r="K20">
            <v>1500</v>
          </cell>
        </row>
        <row r="21">
          <cell r="K21">
            <v>100</v>
          </cell>
        </row>
        <row r="22">
          <cell r="K22">
            <v>300</v>
          </cell>
        </row>
        <row r="23">
          <cell r="K23">
            <v>500</v>
          </cell>
        </row>
        <row r="25">
          <cell r="K25">
            <v>375</v>
          </cell>
        </row>
        <row r="27">
          <cell r="K27">
            <v>50</v>
          </cell>
        </row>
        <row r="28">
          <cell r="K28">
            <v>250</v>
          </cell>
        </row>
        <row r="29">
          <cell r="K29">
            <v>125</v>
          </cell>
        </row>
        <row r="30">
          <cell r="K30">
            <v>2150</v>
          </cell>
        </row>
        <row r="31">
          <cell r="K31">
            <v>125</v>
          </cell>
        </row>
        <row r="32">
          <cell r="K32">
            <v>625</v>
          </cell>
        </row>
        <row r="35">
          <cell r="K35">
            <v>0</v>
          </cell>
        </row>
        <row r="36">
          <cell r="K36">
            <v>1500</v>
          </cell>
        </row>
        <row r="37">
          <cell r="K37">
            <v>350</v>
          </cell>
        </row>
        <row r="38">
          <cell r="K38">
            <v>0</v>
          </cell>
        </row>
        <row r="41">
          <cell r="K41">
            <v>650</v>
          </cell>
        </row>
        <row r="42">
          <cell r="K42">
            <v>450</v>
          </cell>
        </row>
        <row r="44">
          <cell r="K44">
            <v>1500</v>
          </cell>
        </row>
        <row r="46">
          <cell r="K46">
            <v>2000</v>
          </cell>
        </row>
        <row r="47">
          <cell r="K47">
            <v>1220</v>
          </cell>
        </row>
        <row r="48">
          <cell r="K48">
            <v>200</v>
          </cell>
        </row>
        <row r="49">
          <cell r="K49">
            <v>50</v>
          </cell>
        </row>
        <row r="50">
          <cell r="K50">
            <v>50</v>
          </cell>
        </row>
        <row r="51">
          <cell r="K51">
            <v>1000</v>
          </cell>
        </row>
        <row r="54">
          <cell r="K54">
            <v>43</v>
          </cell>
        </row>
        <row r="55">
          <cell r="K55">
            <v>1250</v>
          </cell>
        </row>
        <row r="57">
          <cell r="K57">
            <v>59208</v>
          </cell>
        </row>
        <row r="64">
          <cell r="K64">
            <v>3035</v>
          </cell>
        </row>
        <row r="65">
          <cell r="K65">
            <v>160</v>
          </cell>
        </row>
        <row r="66">
          <cell r="K66">
            <v>385</v>
          </cell>
        </row>
        <row r="67">
          <cell r="K67">
            <v>1000</v>
          </cell>
        </row>
        <row r="68">
          <cell r="K68">
            <v>85</v>
          </cell>
        </row>
        <row r="69">
          <cell r="K69">
            <v>1000</v>
          </cell>
        </row>
        <row r="70">
          <cell r="K70">
            <v>500</v>
          </cell>
        </row>
        <row r="71">
          <cell r="K71">
            <v>3500</v>
          </cell>
        </row>
        <row r="72">
          <cell r="K72">
            <v>2800</v>
          </cell>
        </row>
        <row r="73">
          <cell r="K73">
            <v>250</v>
          </cell>
        </row>
        <row r="74">
          <cell r="K74">
            <v>350</v>
          </cell>
        </row>
        <row r="75">
          <cell r="K75">
            <v>750</v>
          </cell>
        </row>
        <row r="78">
          <cell r="K78">
            <v>0</v>
          </cell>
        </row>
        <row r="79">
          <cell r="K79">
            <v>6500</v>
          </cell>
        </row>
        <row r="80">
          <cell r="K80">
            <v>0</v>
          </cell>
        </row>
        <row r="81">
          <cell r="K81">
            <v>3305</v>
          </cell>
        </row>
        <row r="82">
          <cell r="K82">
            <v>1500</v>
          </cell>
        </row>
        <row r="83">
          <cell r="K83">
            <v>0</v>
          </cell>
        </row>
        <row r="84">
          <cell r="K84"/>
        </row>
        <row r="88">
          <cell r="K88">
            <v>4097</v>
          </cell>
        </row>
        <row r="90">
          <cell r="K90">
            <v>88425</v>
          </cell>
        </row>
        <row r="98">
          <cell r="K98">
            <v>93000</v>
          </cell>
        </row>
        <row r="100">
          <cell r="K100">
            <v>50</v>
          </cell>
        </row>
        <row r="101">
          <cell r="K101">
            <v>946</v>
          </cell>
        </row>
        <row r="102">
          <cell r="K102">
            <v>4097</v>
          </cell>
        </row>
        <row r="104">
          <cell r="K104">
            <v>3925</v>
          </cell>
        </row>
        <row r="105">
          <cell r="K105">
            <v>1623</v>
          </cell>
        </row>
        <row r="106">
          <cell r="K106">
            <v>10</v>
          </cell>
        </row>
        <row r="118">
          <cell r="K118">
            <v>980.26</v>
          </cell>
        </row>
        <row r="119">
          <cell r="K119">
            <v>16645.999999999996</v>
          </cell>
        </row>
        <row r="123">
          <cell r="K123">
            <v>0</v>
          </cell>
        </row>
        <row r="124">
          <cell r="K124">
            <v>4000</v>
          </cell>
        </row>
        <row r="125">
          <cell r="K125">
            <v>5000</v>
          </cell>
        </row>
        <row r="126">
          <cell r="K126">
            <v>500</v>
          </cell>
        </row>
        <row r="127">
          <cell r="K127">
            <v>0</v>
          </cell>
        </row>
        <row r="128">
          <cell r="K128">
            <v>4500</v>
          </cell>
        </row>
        <row r="129">
          <cell r="K129">
            <v>0</v>
          </cell>
        </row>
        <row r="130">
          <cell r="K130">
            <v>2500</v>
          </cell>
        </row>
        <row r="131">
          <cell r="K131">
            <v>0</v>
          </cell>
        </row>
        <row r="133">
          <cell r="K133">
            <v>16500</v>
          </cell>
        </row>
        <row r="136">
          <cell r="K136">
            <v>3925</v>
          </cell>
        </row>
        <row r="137">
          <cell r="K137">
            <v>0</v>
          </cell>
        </row>
        <row r="138">
          <cell r="K138">
            <v>3650</v>
          </cell>
        </row>
        <row r="140">
          <cell r="K140">
            <v>7575</v>
          </cell>
        </row>
        <row r="142">
          <cell r="G142">
            <v>26475.26</v>
          </cell>
          <cell r="I142">
            <v>25955.509999999995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17">
          <cell r="M17">
            <v>1200</v>
          </cell>
        </row>
        <row r="19">
          <cell r="M19">
            <v>200</v>
          </cell>
        </row>
        <row r="20">
          <cell r="M20">
            <v>300</v>
          </cell>
        </row>
        <row r="41">
          <cell r="M41">
            <v>200</v>
          </cell>
        </row>
        <row r="45">
          <cell r="M45">
            <v>200</v>
          </cell>
        </row>
        <row r="46">
          <cell r="M46">
            <v>50</v>
          </cell>
        </row>
        <row r="49">
          <cell r="M49">
            <v>50</v>
          </cell>
        </row>
        <row r="66">
          <cell r="M66">
            <v>750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110">
          <cell r="M110">
            <v>4000</v>
          </cell>
        </row>
        <row r="111">
          <cell r="M111">
            <v>5000</v>
          </cell>
        </row>
        <row r="112">
          <cell r="M112">
            <v>500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F188"/>
  <sheetViews>
    <sheetView tabSelected="1" topLeftCell="F108" zoomScaleNormal="100" zoomScaleSheetLayoutView="110" zoomScalePageLayoutView="86" workbookViewId="0">
      <selection activeCell="V7" sqref="V7"/>
    </sheetView>
  </sheetViews>
  <sheetFormatPr defaultColWidth="11" defaultRowHeight="19.95" customHeight="1"/>
  <cols>
    <col min="1" max="1" width="2.5" style="2" customWidth="1"/>
    <col min="2" max="2" width="21.5" style="2" customWidth="1"/>
    <col min="3" max="3" width="4.69921875" customWidth="1"/>
    <col min="4" max="4" width="1.69921875" style="2" customWidth="1"/>
    <col min="5" max="5" width="10.19921875" style="1" customWidth="1"/>
    <col min="6" max="6" width="1.5" style="1" customWidth="1"/>
    <col min="7" max="7" width="52" style="1" customWidth="1"/>
    <col min="8" max="8" width="1.19921875" style="1" customWidth="1"/>
    <col min="9" max="9" width="23" style="1" customWidth="1"/>
    <col min="10" max="10" width="1.796875" style="1" customWidth="1"/>
    <col min="11" max="11" width="22.69921875" style="1" customWidth="1"/>
    <col min="12" max="12" width="2.19921875" style="168" customWidth="1"/>
    <col min="13" max="13" width="5.796875" style="491" customWidth="1"/>
    <col min="14" max="14" width="2.19921875" style="168" customWidth="1"/>
    <col min="15" max="15" width="26.69921875" style="1" customWidth="1"/>
    <col min="16" max="16" width="4.296875" style="168" customWidth="1"/>
    <col min="17" max="17" width="27.19921875" style="1" customWidth="1"/>
    <col min="18" max="18" width="3.796875" style="168" customWidth="1"/>
    <col min="19" max="19" width="27.19921875" style="1" customWidth="1"/>
    <col min="20" max="20" width="39" style="1" hidden="1" customWidth="1"/>
    <col min="21" max="21" width="3" style="1" customWidth="1"/>
    <col min="22" max="22" width="10.19921875" style="1" customWidth="1"/>
    <col min="23" max="23" width="10.19921875" style="384" customWidth="1"/>
    <col min="24" max="240" width="10.19921875" style="1" customWidth="1"/>
    <col min="241" max="16384" width="11" style="2"/>
  </cols>
  <sheetData>
    <row r="1" spans="2:27" ht="19.95" customHeight="1" thickBot="1">
      <c r="AA1" s="1" t="s">
        <v>68</v>
      </c>
    </row>
    <row r="2" spans="2:27" ht="10.050000000000001" customHeight="1" thickTop="1" thickBot="1">
      <c r="B2" s="317"/>
      <c r="D2" s="23"/>
      <c r="E2" s="5"/>
      <c r="F2" s="5"/>
      <c r="G2" s="5"/>
      <c r="H2" s="5"/>
      <c r="I2" s="5"/>
      <c r="J2" s="5"/>
      <c r="K2" s="155"/>
      <c r="L2" s="222"/>
      <c r="N2" s="225"/>
      <c r="O2" s="155"/>
      <c r="P2" s="169"/>
      <c r="Q2" s="155"/>
      <c r="R2" s="169"/>
      <c r="S2" s="155"/>
      <c r="T2" s="5"/>
      <c r="U2" s="6"/>
    </row>
    <row r="3" spans="2:27" s="1" customFormat="1" ht="19.95" customHeight="1" thickBot="1">
      <c r="B3" s="370" t="s">
        <v>123</v>
      </c>
      <c r="C3"/>
      <c r="D3" s="24"/>
      <c r="E3" s="8"/>
      <c r="F3" s="8"/>
      <c r="G3" s="30" t="s">
        <v>0</v>
      </c>
      <c r="H3" s="31"/>
      <c r="I3" s="32"/>
      <c r="J3" s="3"/>
      <c r="L3" s="223"/>
      <c r="M3" s="491"/>
      <c r="N3" s="191"/>
      <c r="O3" s="261" t="s">
        <v>86</v>
      </c>
      <c r="P3" s="261"/>
      <c r="Q3" s="261" t="s">
        <v>87</v>
      </c>
      <c r="R3" s="261"/>
      <c r="S3" s="261" t="s">
        <v>88</v>
      </c>
      <c r="T3" s="8"/>
      <c r="U3" s="9"/>
      <c r="W3" s="384"/>
    </row>
    <row r="4" spans="2:27" s="1" customFormat="1" ht="16.95" customHeight="1">
      <c r="B4" s="370" t="s">
        <v>124</v>
      </c>
      <c r="C4"/>
      <c r="D4" s="24"/>
      <c r="E4" s="8"/>
      <c r="F4" s="8"/>
      <c r="G4" s="369"/>
      <c r="H4" s="369"/>
      <c r="I4" s="157"/>
      <c r="J4" s="3"/>
      <c r="K4" s="373" t="s">
        <v>130</v>
      </c>
      <c r="L4" s="374"/>
      <c r="M4" s="492"/>
      <c r="N4" s="375"/>
      <c r="O4" s="453" t="s">
        <v>145</v>
      </c>
      <c r="P4" s="454"/>
      <c r="Q4" s="453" t="s">
        <v>145</v>
      </c>
      <c r="R4" s="454"/>
      <c r="S4" s="453" t="s">
        <v>145</v>
      </c>
      <c r="T4" s="8"/>
      <c r="U4" s="9"/>
      <c r="W4" s="384"/>
    </row>
    <row r="5" spans="2:27" s="1" customFormat="1" ht="16.95" customHeight="1">
      <c r="B5" s="371"/>
      <c r="C5"/>
      <c r="D5" s="24"/>
      <c r="E5" s="8"/>
      <c r="F5" s="8"/>
      <c r="G5" s="29" t="s">
        <v>101</v>
      </c>
      <c r="H5" s="11"/>
      <c r="I5" s="3"/>
      <c r="J5" s="3"/>
      <c r="K5" s="263" t="s">
        <v>98</v>
      </c>
      <c r="L5" s="264"/>
      <c r="M5" s="493"/>
      <c r="N5" s="265"/>
      <c r="O5" s="455" t="s">
        <v>139</v>
      </c>
      <c r="P5" s="455"/>
      <c r="Q5" s="455" t="s">
        <v>140</v>
      </c>
      <c r="R5" s="455"/>
      <c r="S5" s="455" t="s">
        <v>141</v>
      </c>
      <c r="T5" s="8"/>
      <c r="U5" s="9"/>
      <c r="W5" s="384"/>
    </row>
    <row r="6" spans="2:27" s="85" customFormat="1" ht="16.05" customHeight="1">
      <c r="B6" s="318" t="s">
        <v>120</v>
      </c>
      <c r="C6"/>
      <c r="D6" s="100"/>
      <c r="E6" s="80"/>
      <c r="F6" s="408"/>
      <c r="G6" s="81"/>
      <c r="H6" s="82"/>
      <c r="I6" s="143" t="s">
        <v>66</v>
      </c>
      <c r="J6" s="79"/>
      <c r="K6" s="187" t="s">
        <v>44</v>
      </c>
      <c r="L6" s="215"/>
      <c r="M6" s="491"/>
      <c r="N6" s="192"/>
      <c r="O6" s="78" t="s">
        <v>44</v>
      </c>
      <c r="P6" s="164"/>
      <c r="Q6" s="78" t="s">
        <v>44</v>
      </c>
      <c r="R6" s="164"/>
      <c r="S6" s="78" t="s">
        <v>44</v>
      </c>
      <c r="T6" s="83"/>
      <c r="U6" s="84"/>
      <c r="W6" s="385"/>
    </row>
    <row r="7" spans="2:27" s="85" customFormat="1" ht="16.05" customHeight="1">
      <c r="B7" s="319" t="s">
        <v>1</v>
      </c>
      <c r="C7"/>
      <c r="D7" s="100"/>
      <c r="E7" s="86" t="s">
        <v>45</v>
      </c>
      <c r="F7" s="409"/>
      <c r="G7" s="283" t="s">
        <v>2</v>
      </c>
      <c r="H7" s="79"/>
      <c r="I7" s="144" t="s">
        <v>61</v>
      </c>
      <c r="J7" s="79"/>
      <c r="K7" s="188" t="s">
        <v>1</v>
      </c>
      <c r="L7" s="215"/>
      <c r="M7" s="491"/>
      <c r="N7" s="192"/>
      <c r="O7" s="79" t="s">
        <v>1</v>
      </c>
      <c r="P7" s="164"/>
      <c r="Q7" s="79" t="s">
        <v>1</v>
      </c>
      <c r="R7" s="164"/>
      <c r="S7" s="79" t="s">
        <v>1</v>
      </c>
      <c r="T7" s="83"/>
      <c r="U7" s="84"/>
      <c r="W7" s="385"/>
    </row>
    <row r="8" spans="2:27" s="85" customFormat="1" ht="16.05" customHeight="1">
      <c r="B8" s="320" t="s">
        <v>79</v>
      </c>
      <c r="C8"/>
      <c r="D8" s="100"/>
      <c r="E8" s="87"/>
      <c r="F8" s="410"/>
      <c r="G8" s="88"/>
      <c r="H8" s="82"/>
      <c r="I8" s="286" t="s">
        <v>106</v>
      </c>
      <c r="J8" s="79"/>
      <c r="K8" s="287" t="s">
        <v>107</v>
      </c>
      <c r="L8" s="215"/>
      <c r="M8" s="491"/>
      <c r="N8" s="192"/>
      <c r="O8" s="287" t="s">
        <v>107</v>
      </c>
      <c r="P8" s="164"/>
      <c r="Q8" s="287" t="s">
        <v>107</v>
      </c>
      <c r="R8" s="164"/>
      <c r="S8" s="287" t="s">
        <v>107</v>
      </c>
      <c r="T8" s="83"/>
      <c r="U8" s="84"/>
      <c r="W8" s="385"/>
    </row>
    <row r="9" spans="2:27" s="85" customFormat="1" ht="16.95" customHeight="1">
      <c r="B9" s="321"/>
      <c r="C9"/>
      <c r="D9" s="100"/>
      <c r="E9" s="86"/>
      <c r="F9" s="409"/>
      <c r="G9" s="92" t="s">
        <v>49</v>
      </c>
      <c r="H9" s="93"/>
      <c r="I9" s="137"/>
      <c r="J9" s="47"/>
      <c r="L9" s="214"/>
      <c r="M9" s="491"/>
      <c r="N9" s="193"/>
      <c r="O9" s="137"/>
      <c r="P9" s="156"/>
      <c r="Q9" s="137"/>
      <c r="R9" s="156"/>
      <c r="S9" s="137"/>
      <c r="T9" s="83"/>
      <c r="U9" s="84"/>
      <c r="W9" s="385"/>
    </row>
    <row r="10" spans="2:27" s="52" customFormat="1" ht="16.95" customHeight="1">
      <c r="B10" s="322">
        <v>36500</v>
      </c>
      <c r="C10"/>
      <c r="D10" s="103"/>
      <c r="E10" s="63">
        <v>4101</v>
      </c>
      <c r="F10" s="411"/>
      <c r="G10" s="356" t="s">
        <v>3</v>
      </c>
      <c r="H10" s="58"/>
      <c r="I10" s="145">
        <f>'[1]Budget-Forecast Comparison Q3'!K9</f>
        <v>38500</v>
      </c>
      <c r="J10" s="62"/>
      <c r="K10" s="351">
        <v>40500</v>
      </c>
      <c r="L10" s="210"/>
      <c r="M10" s="491"/>
      <c r="N10" s="194"/>
      <c r="O10" s="363">
        <f>K10</f>
        <v>40500</v>
      </c>
      <c r="P10" s="312"/>
      <c r="Q10" s="363">
        <f>K10</f>
        <v>40500</v>
      </c>
      <c r="R10" s="312"/>
      <c r="S10" s="363">
        <f>K10</f>
        <v>40500</v>
      </c>
      <c r="T10" s="54" t="s">
        <v>4</v>
      </c>
      <c r="U10" s="55"/>
      <c r="W10" s="386"/>
    </row>
    <row r="11" spans="2:27" s="52" customFormat="1" ht="16.95" customHeight="1">
      <c r="B11" s="323">
        <v>650</v>
      </c>
      <c r="C11"/>
      <c r="D11" s="103"/>
      <c r="E11" s="63">
        <v>4102</v>
      </c>
      <c r="F11" s="411"/>
      <c r="G11" s="64" t="s">
        <v>5</v>
      </c>
      <c r="H11" s="58"/>
      <c r="I11" s="145">
        <f>'[1]Budget-Forecast Comparison Q3'!K10</f>
        <v>500</v>
      </c>
      <c r="J11" s="62"/>
      <c r="K11" s="257">
        <v>650</v>
      </c>
      <c r="L11" s="210"/>
      <c r="M11" s="491"/>
      <c r="N11" s="194"/>
      <c r="O11" s="152">
        <f>K11</f>
        <v>650</v>
      </c>
      <c r="P11" s="157"/>
      <c r="Q11" s="151">
        <f>K11</f>
        <v>650</v>
      </c>
      <c r="R11" s="157"/>
      <c r="S11" s="151">
        <f>K11</f>
        <v>650</v>
      </c>
      <c r="T11" s="54"/>
      <c r="U11" s="55"/>
      <c r="W11" s="386"/>
    </row>
    <row r="12" spans="2:27" s="52" customFormat="1" ht="16.95" customHeight="1">
      <c r="B12" s="322">
        <v>1350</v>
      </c>
      <c r="C12"/>
      <c r="D12" s="103"/>
      <c r="E12" s="63">
        <v>4103</v>
      </c>
      <c r="F12" s="411"/>
      <c r="G12" s="64" t="s">
        <v>6</v>
      </c>
      <c r="H12" s="58"/>
      <c r="I12" s="145">
        <f>'[1]Budget-Forecast Comparison Q3'!K11</f>
        <v>600</v>
      </c>
      <c r="J12" s="62"/>
      <c r="K12" s="258">
        <v>1350</v>
      </c>
      <c r="L12" s="210"/>
      <c r="M12" s="491"/>
      <c r="N12" s="194"/>
      <c r="O12" s="151">
        <f>K12</f>
        <v>1350</v>
      </c>
      <c r="P12" s="157"/>
      <c r="Q12" s="151">
        <f>K12</f>
        <v>1350</v>
      </c>
      <c r="R12" s="157"/>
      <c r="S12" s="151">
        <f>K12</f>
        <v>1350</v>
      </c>
      <c r="T12" s="54"/>
      <c r="U12" s="55"/>
      <c r="W12" s="386"/>
    </row>
    <row r="13" spans="2:27" s="52" customFormat="1" ht="16.95" customHeight="1">
      <c r="B13" s="324">
        <f>SUM(B10:B12)</f>
        <v>38500</v>
      </c>
      <c r="C13"/>
      <c r="D13" s="103"/>
      <c r="E13" s="56"/>
      <c r="F13" s="412"/>
      <c r="G13" s="57"/>
      <c r="H13" s="58"/>
      <c r="I13" s="132">
        <f>SUM(I10:I12)</f>
        <v>39600</v>
      </c>
      <c r="J13" s="62"/>
      <c r="K13" s="132">
        <f>SUM(K10:K12)</f>
        <v>42500</v>
      </c>
      <c r="L13" s="213"/>
      <c r="M13" s="491"/>
      <c r="N13" s="195"/>
      <c r="O13" s="132">
        <f>SUM(O10:O12)</f>
        <v>42500</v>
      </c>
      <c r="P13" s="133"/>
      <c r="Q13" s="132">
        <f>SUM(Q10:Q12)</f>
        <v>42500</v>
      </c>
      <c r="R13" s="133"/>
      <c r="S13" s="132">
        <f>SUM(S10:S12)</f>
        <v>42500</v>
      </c>
      <c r="T13" s="54"/>
      <c r="U13" s="55"/>
      <c r="W13" s="386"/>
    </row>
    <row r="14" spans="2:27" s="85" customFormat="1" ht="16.95" customHeight="1">
      <c r="B14" s="321"/>
      <c r="C14"/>
      <c r="D14" s="100"/>
      <c r="E14" s="86"/>
      <c r="F14" s="409"/>
      <c r="G14" s="92" t="s">
        <v>50</v>
      </c>
      <c r="H14" s="49"/>
      <c r="I14" s="137"/>
      <c r="J14" s="47"/>
      <c r="K14" s="137"/>
      <c r="L14" s="214"/>
      <c r="M14" s="491"/>
      <c r="N14" s="193"/>
      <c r="O14" s="137"/>
      <c r="P14" s="156"/>
      <c r="Q14" s="137"/>
      <c r="R14" s="156"/>
      <c r="S14" s="137"/>
      <c r="T14" s="83"/>
      <c r="U14" s="84"/>
      <c r="W14" s="385"/>
    </row>
    <row r="15" spans="2:27" s="52" customFormat="1" ht="16.95" customHeight="1">
      <c r="B15" s="322">
        <v>1750</v>
      </c>
      <c r="C15"/>
      <c r="D15" s="103"/>
      <c r="E15" s="63">
        <v>4110</v>
      </c>
      <c r="F15" s="411"/>
      <c r="G15" s="64" t="s">
        <v>60</v>
      </c>
      <c r="H15" s="58"/>
      <c r="I15" s="145">
        <f>'[1]Budget-Forecast Comparison Q3'!K14</f>
        <v>1100</v>
      </c>
      <c r="J15" s="62"/>
      <c r="K15" s="258">
        <v>1200</v>
      </c>
      <c r="L15" s="210"/>
      <c r="M15" s="491"/>
      <c r="N15" s="194"/>
      <c r="O15" s="151">
        <f t="shared" ref="O15:O24" si="0">K15</f>
        <v>1200</v>
      </c>
      <c r="P15" s="157"/>
      <c r="Q15" s="151">
        <f t="shared" ref="Q15:Q24" si="1">K15</f>
        <v>1200</v>
      </c>
      <c r="R15" s="157"/>
      <c r="S15" s="151">
        <f t="shared" ref="S15:S24" si="2">K15</f>
        <v>1200</v>
      </c>
      <c r="T15" s="54"/>
      <c r="U15" s="55"/>
      <c r="W15" s="386"/>
    </row>
    <row r="16" spans="2:27" s="52" customFormat="1" ht="16.95" customHeight="1">
      <c r="B16" s="322">
        <v>800</v>
      </c>
      <c r="C16"/>
      <c r="D16" s="103"/>
      <c r="E16" s="63">
        <v>4115</v>
      </c>
      <c r="F16" s="411"/>
      <c r="G16" s="64" t="s">
        <v>7</v>
      </c>
      <c r="H16" s="58"/>
      <c r="I16" s="145">
        <f>'[1]Budget-Forecast Comparison Q3'!K15</f>
        <v>800</v>
      </c>
      <c r="J16" s="62"/>
      <c r="K16" s="258">
        <v>800</v>
      </c>
      <c r="L16" s="210"/>
      <c r="M16" s="491"/>
      <c r="N16" s="194"/>
      <c r="O16" s="151">
        <f t="shared" si="0"/>
        <v>800</v>
      </c>
      <c r="P16" s="157"/>
      <c r="Q16" s="151">
        <f t="shared" si="1"/>
        <v>800</v>
      </c>
      <c r="R16" s="157"/>
      <c r="S16" s="151">
        <f t="shared" si="2"/>
        <v>800</v>
      </c>
      <c r="T16" s="54"/>
      <c r="U16" s="55"/>
      <c r="W16" s="386"/>
    </row>
    <row r="17" spans="2:23" s="52" customFormat="1" ht="16.95" customHeight="1">
      <c r="B17" s="322">
        <v>250</v>
      </c>
      <c r="C17"/>
      <c r="D17" s="103"/>
      <c r="E17" s="63">
        <v>4116</v>
      </c>
      <c r="F17" s="411"/>
      <c r="G17" s="64" t="s">
        <v>8</v>
      </c>
      <c r="H17" s="58"/>
      <c r="I17" s="145">
        <f>'[1]Budget-Forecast Comparison Q3'!K16</f>
        <v>35</v>
      </c>
      <c r="J17" s="62"/>
      <c r="K17" s="258">
        <v>100</v>
      </c>
      <c r="L17" s="210"/>
      <c r="M17" s="491"/>
      <c r="N17" s="194"/>
      <c r="O17" s="151">
        <f t="shared" si="0"/>
        <v>100</v>
      </c>
      <c r="P17" s="157"/>
      <c r="Q17" s="151">
        <f t="shared" si="1"/>
        <v>100</v>
      </c>
      <c r="R17" s="157"/>
      <c r="S17" s="151">
        <f t="shared" si="2"/>
        <v>100</v>
      </c>
      <c r="T17" s="54"/>
      <c r="U17" s="55"/>
      <c r="W17" s="386"/>
    </row>
    <row r="18" spans="2:23" s="52" customFormat="1" ht="16.95" customHeight="1">
      <c r="B18" s="322">
        <v>110</v>
      </c>
      <c r="C18"/>
      <c r="D18" s="103"/>
      <c r="E18" s="63">
        <v>4117</v>
      </c>
      <c r="F18" s="411"/>
      <c r="G18" s="64" t="s">
        <v>80</v>
      </c>
      <c r="H18" s="58"/>
      <c r="I18" s="145">
        <f>'[1]Budget-Forecast Comparison Q3'!K17</f>
        <v>110</v>
      </c>
      <c r="J18" s="62"/>
      <c r="K18" s="258">
        <v>120</v>
      </c>
      <c r="L18" s="210"/>
      <c r="M18" s="491"/>
      <c r="N18" s="194"/>
      <c r="O18" s="151">
        <f t="shared" si="0"/>
        <v>120</v>
      </c>
      <c r="P18" s="157"/>
      <c r="Q18" s="151">
        <f t="shared" si="1"/>
        <v>120</v>
      </c>
      <c r="R18" s="157"/>
      <c r="S18" s="151">
        <f t="shared" si="2"/>
        <v>120</v>
      </c>
      <c r="T18" s="54"/>
      <c r="U18" s="55"/>
      <c r="W18" s="386"/>
    </row>
    <row r="19" spans="2:23" s="52" customFormat="1" ht="16.95" customHeight="1">
      <c r="B19" s="322">
        <v>1200</v>
      </c>
      <c r="C19"/>
      <c r="D19" s="103"/>
      <c r="E19" s="63">
        <v>4120</v>
      </c>
      <c r="F19" s="411"/>
      <c r="G19" s="64" t="s">
        <v>65</v>
      </c>
      <c r="H19" s="58"/>
      <c r="I19" s="145">
        <f>'[1]Budget-Forecast Comparison Q3'!K18</f>
        <v>800</v>
      </c>
      <c r="J19" s="62"/>
      <c r="K19" s="258">
        <f>'[2]Budget-Forecast Comparison'!$M17</f>
        <v>1200</v>
      </c>
      <c r="L19" s="210"/>
      <c r="M19" s="491"/>
      <c r="N19" s="194"/>
      <c r="O19" s="151">
        <f t="shared" si="0"/>
        <v>1200</v>
      </c>
      <c r="P19" s="157"/>
      <c r="Q19" s="151">
        <f t="shared" si="1"/>
        <v>1200</v>
      </c>
      <c r="R19" s="157"/>
      <c r="S19" s="151">
        <f t="shared" si="2"/>
        <v>1200</v>
      </c>
      <c r="T19" s="54" t="s">
        <v>9</v>
      </c>
      <c r="U19" s="55"/>
      <c r="W19" s="386"/>
    </row>
    <row r="20" spans="2:23" s="52" customFormat="1" ht="16.95" customHeight="1">
      <c r="B20" s="322">
        <v>1100</v>
      </c>
      <c r="C20"/>
      <c r="D20" s="103"/>
      <c r="E20" s="63">
        <v>4124</v>
      </c>
      <c r="F20" s="411"/>
      <c r="G20" s="64" t="s">
        <v>53</v>
      </c>
      <c r="H20" s="58"/>
      <c r="I20" s="145">
        <f>'[1]Budget-Forecast Comparison Q3'!K19</f>
        <v>400</v>
      </c>
      <c r="J20" s="62"/>
      <c r="K20" s="258">
        <v>1100</v>
      </c>
      <c r="L20" s="210"/>
      <c r="M20" s="491"/>
      <c r="N20" s="194"/>
      <c r="O20" s="151">
        <f t="shared" si="0"/>
        <v>1100</v>
      </c>
      <c r="P20" s="157"/>
      <c r="Q20" s="151">
        <f t="shared" si="1"/>
        <v>1100</v>
      </c>
      <c r="R20" s="157"/>
      <c r="S20" s="151">
        <f t="shared" si="2"/>
        <v>1100</v>
      </c>
      <c r="T20" s="54"/>
      <c r="U20" s="55"/>
      <c r="W20" s="386"/>
    </row>
    <row r="21" spans="2:23" s="52" customFormat="1" ht="16.95" customHeight="1">
      <c r="B21" s="322">
        <v>1500</v>
      </c>
      <c r="C21"/>
      <c r="D21" s="103"/>
      <c r="E21" s="63">
        <v>4125</v>
      </c>
      <c r="F21" s="411"/>
      <c r="G21" s="177" t="s">
        <v>95</v>
      </c>
      <c r="H21" s="58"/>
      <c r="I21" s="145">
        <f>'[1]Budget-Forecast Comparison Q3'!K20</f>
        <v>1500</v>
      </c>
      <c r="J21" s="62"/>
      <c r="K21" s="258">
        <v>1500</v>
      </c>
      <c r="L21" s="210"/>
      <c r="M21" s="491"/>
      <c r="N21" s="194"/>
      <c r="O21" s="151">
        <f t="shared" si="0"/>
        <v>1500</v>
      </c>
      <c r="P21" s="157"/>
      <c r="Q21" s="151">
        <f t="shared" si="1"/>
        <v>1500</v>
      </c>
      <c r="R21" s="157"/>
      <c r="S21" s="151">
        <f t="shared" si="2"/>
        <v>1500</v>
      </c>
      <c r="T21" s="54"/>
      <c r="U21" s="55"/>
      <c r="W21" s="386"/>
    </row>
    <row r="22" spans="2:23" s="52" customFormat="1" ht="16.95" customHeight="1">
      <c r="B22" s="322">
        <v>200</v>
      </c>
      <c r="C22"/>
      <c r="D22" s="103"/>
      <c r="E22" s="63">
        <v>4129</v>
      </c>
      <c r="F22" s="411"/>
      <c r="G22" s="64" t="s">
        <v>10</v>
      </c>
      <c r="H22" s="58"/>
      <c r="I22" s="145">
        <f>'[1]Budget-Forecast Comparison Q3'!K21</f>
        <v>100</v>
      </c>
      <c r="J22" s="62"/>
      <c r="K22" s="258">
        <f>'[2]Budget-Forecast Comparison'!$M19</f>
        <v>200</v>
      </c>
      <c r="L22" s="210"/>
      <c r="M22" s="491"/>
      <c r="N22" s="194"/>
      <c r="O22" s="151">
        <f t="shared" si="0"/>
        <v>200</v>
      </c>
      <c r="P22" s="157"/>
      <c r="Q22" s="151">
        <f t="shared" si="1"/>
        <v>200</v>
      </c>
      <c r="R22" s="157"/>
      <c r="S22" s="151">
        <f t="shared" si="2"/>
        <v>200</v>
      </c>
      <c r="T22" s="54"/>
      <c r="U22" s="55"/>
      <c r="W22" s="386"/>
    </row>
    <row r="23" spans="2:23" s="52" customFormat="1" ht="16.95" customHeight="1">
      <c r="B23" s="322">
        <v>300</v>
      </c>
      <c r="C23"/>
      <c r="D23" s="103"/>
      <c r="E23" s="63">
        <v>4130</v>
      </c>
      <c r="F23" s="411"/>
      <c r="G23" s="64" t="s">
        <v>11</v>
      </c>
      <c r="H23" s="58"/>
      <c r="I23" s="145">
        <f>'[1]Budget-Forecast Comparison Q3'!K22</f>
        <v>300</v>
      </c>
      <c r="J23" s="62"/>
      <c r="K23" s="258">
        <f>'[2]Budget-Forecast Comparison'!$M20</f>
        <v>300</v>
      </c>
      <c r="L23" s="210"/>
      <c r="M23" s="491"/>
      <c r="N23" s="194"/>
      <c r="O23" s="151">
        <f t="shared" si="0"/>
        <v>300</v>
      </c>
      <c r="P23" s="157"/>
      <c r="Q23" s="151">
        <f t="shared" si="1"/>
        <v>300</v>
      </c>
      <c r="R23" s="157"/>
      <c r="S23" s="151">
        <f t="shared" si="2"/>
        <v>300</v>
      </c>
      <c r="T23" s="54"/>
      <c r="U23" s="55"/>
      <c r="W23" s="386"/>
    </row>
    <row r="24" spans="2:23" s="52" customFormat="1" ht="16.95" customHeight="1">
      <c r="B24" s="322">
        <v>600</v>
      </c>
      <c r="C24"/>
      <c r="D24" s="103"/>
      <c r="E24" s="63">
        <v>4135</v>
      </c>
      <c r="F24" s="411"/>
      <c r="G24" s="64" t="s">
        <v>12</v>
      </c>
      <c r="H24" s="58"/>
      <c r="I24" s="146">
        <f>'[1]Budget-Forecast Comparison Q3'!K23</f>
        <v>500</v>
      </c>
      <c r="J24" s="62"/>
      <c r="K24" s="258">
        <v>600</v>
      </c>
      <c r="L24" s="210"/>
      <c r="M24" s="491"/>
      <c r="N24" s="194"/>
      <c r="O24" s="151">
        <f t="shared" si="0"/>
        <v>600</v>
      </c>
      <c r="P24" s="157"/>
      <c r="Q24" s="151">
        <f t="shared" si="1"/>
        <v>600</v>
      </c>
      <c r="R24" s="157"/>
      <c r="S24" s="151">
        <f t="shared" si="2"/>
        <v>600</v>
      </c>
      <c r="T24" s="54"/>
      <c r="U24" s="55"/>
      <c r="W24" s="386"/>
    </row>
    <row r="25" spans="2:23" s="52" customFormat="1" ht="16.95" customHeight="1">
      <c r="B25" s="322"/>
      <c r="C25"/>
      <c r="D25" s="103"/>
      <c r="E25" s="63">
        <v>4137</v>
      </c>
      <c r="F25" s="411"/>
      <c r="G25" s="64" t="s">
        <v>13</v>
      </c>
      <c r="H25" s="126"/>
      <c r="I25" s="146"/>
      <c r="J25" s="62"/>
      <c r="K25" s="258"/>
      <c r="L25" s="210"/>
      <c r="M25" s="491"/>
      <c r="N25" s="194"/>
      <c r="O25" s="151"/>
      <c r="P25" s="157"/>
      <c r="Q25" s="151"/>
      <c r="R25" s="157"/>
      <c r="S25" s="151"/>
      <c r="T25" s="54"/>
      <c r="U25" s="55"/>
      <c r="W25" s="386"/>
    </row>
    <row r="26" spans="2:23" s="52" customFormat="1" ht="16.95" customHeight="1">
      <c r="B26" s="322">
        <v>250</v>
      </c>
      <c r="C26"/>
      <c r="D26" s="103"/>
      <c r="E26" s="63">
        <v>4137</v>
      </c>
      <c r="F26" s="411"/>
      <c r="G26" s="64" t="s">
        <v>14</v>
      </c>
      <c r="H26" s="126"/>
      <c r="I26" s="146">
        <f>'[1]Budget-Forecast Comparison Q3'!K25</f>
        <v>375</v>
      </c>
      <c r="J26" s="62"/>
      <c r="K26" s="258">
        <v>250</v>
      </c>
      <c r="L26" s="210"/>
      <c r="M26" s="491"/>
      <c r="N26" s="194"/>
      <c r="O26" s="151">
        <f>K26</f>
        <v>250</v>
      </c>
      <c r="P26" s="157"/>
      <c r="Q26" s="151">
        <f>K26</f>
        <v>250</v>
      </c>
      <c r="R26" s="157"/>
      <c r="S26" s="151">
        <f>K26</f>
        <v>250</v>
      </c>
      <c r="T26" s="54"/>
      <c r="U26" s="55"/>
      <c r="W26" s="386"/>
    </row>
    <row r="27" spans="2:23" s="52" customFormat="1" ht="16.95" customHeight="1">
      <c r="B27" s="322"/>
      <c r="C27"/>
      <c r="D27" s="103"/>
      <c r="E27" s="63">
        <v>4137</v>
      </c>
      <c r="F27" s="411"/>
      <c r="G27" s="64" t="s">
        <v>15</v>
      </c>
      <c r="H27" s="126"/>
      <c r="I27" s="145"/>
      <c r="J27" s="62"/>
      <c r="K27" s="258"/>
      <c r="L27" s="210"/>
      <c r="M27" s="491"/>
      <c r="N27" s="194"/>
      <c r="O27" s="151"/>
      <c r="P27" s="157"/>
      <c r="Q27" s="151"/>
      <c r="R27" s="157"/>
      <c r="S27" s="151"/>
      <c r="T27" s="54"/>
      <c r="U27" s="55"/>
      <c r="W27" s="386"/>
    </row>
    <row r="28" spans="2:23" s="52" customFormat="1" ht="16.95" customHeight="1">
      <c r="B28" s="322">
        <v>50</v>
      </c>
      <c r="C28"/>
      <c r="D28" s="103"/>
      <c r="E28" s="63">
        <v>4140</v>
      </c>
      <c r="F28" s="411"/>
      <c r="G28" s="64" t="s">
        <v>16</v>
      </c>
      <c r="H28" s="58"/>
      <c r="I28" s="145">
        <f>'[1]Budget-Forecast Comparison Q3'!K27</f>
        <v>50</v>
      </c>
      <c r="J28" s="62"/>
      <c r="K28" s="258">
        <v>50</v>
      </c>
      <c r="L28" s="210"/>
      <c r="M28" s="491"/>
      <c r="N28" s="194"/>
      <c r="O28" s="151">
        <f t="shared" ref="O28:O33" si="3">K28</f>
        <v>50</v>
      </c>
      <c r="P28" s="157"/>
      <c r="Q28" s="151">
        <f>K28</f>
        <v>50</v>
      </c>
      <c r="R28" s="157"/>
      <c r="S28" s="151">
        <f t="shared" ref="S28:S33" si="4">K28</f>
        <v>50</v>
      </c>
      <c r="T28" s="54"/>
      <c r="U28" s="55"/>
      <c r="W28" s="386"/>
    </row>
    <row r="29" spans="2:23" s="52" customFormat="1" ht="16.95" customHeight="1">
      <c r="B29" s="322">
        <v>250</v>
      </c>
      <c r="C29"/>
      <c r="D29" s="103"/>
      <c r="E29" s="63">
        <v>4141</v>
      </c>
      <c r="F29" s="411"/>
      <c r="G29" s="64" t="s">
        <v>17</v>
      </c>
      <c r="H29" s="58"/>
      <c r="I29" s="145">
        <f>'[1]Budget-Forecast Comparison Q3'!K28</f>
        <v>250</v>
      </c>
      <c r="J29" s="62"/>
      <c r="K29" s="258">
        <v>250</v>
      </c>
      <c r="L29" s="210"/>
      <c r="M29" s="491"/>
      <c r="N29" s="194"/>
      <c r="O29" s="151">
        <f t="shared" si="3"/>
        <v>250</v>
      </c>
      <c r="P29" s="157"/>
      <c r="Q29" s="151">
        <f>K29</f>
        <v>250</v>
      </c>
      <c r="R29" s="157"/>
      <c r="S29" s="151">
        <f t="shared" si="4"/>
        <v>250</v>
      </c>
      <c r="T29" s="54"/>
      <c r="U29" s="55"/>
      <c r="W29" s="386"/>
    </row>
    <row r="30" spans="2:23" s="52" customFormat="1" ht="16.95" customHeight="1">
      <c r="B30" s="322">
        <v>250</v>
      </c>
      <c r="C30"/>
      <c r="D30" s="103"/>
      <c r="E30" s="63">
        <v>4142</v>
      </c>
      <c r="F30" s="411"/>
      <c r="G30" s="285" t="s">
        <v>126</v>
      </c>
      <c r="H30" s="58"/>
      <c r="I30" s="145">
        <f>'[1]Budget-Forecast Comparison Q3'!K29</f>
        <v>125</v>
      </c>
      <c r="J30" s="62"/>
      <c r="K30" s="259">
        <v>180</v>
      </c>
      <c r="L30" s="211"/>
      <c r="M30" s="491"/>
      <c r="N30" s="194"/>
      <c r="O30" s="151">
        <f t="shared" si="3"/>
        <v>180</v>
      </c>
      <c r="P30" s="157"/>
      <c r="Q30" s="151">
        <f>K30</f>
        <v>180</v>
      </c>
      <c r="R30" s="157"/>
      <c r="S30" s="151">
        <f t="shared" si="4"/>
        <v>180</v>
      </c>
      <c r="T30" s="54" t="s">
        <v>18</v>
      </c>
      <c r="U30" s="55"/>
      <c r="W30" s="386"/>
    </row>
    <row r="31" spans="2:23" s="52" customFormat="1" ht="16.95" customHeight="1">
      <c r="B31" s="322">
        <v>1250</v>
      </c>
      <c r="C31"/>
      <c r="D31" s="103"/>
      <c r="E31" s="63" t="s">
        <v>71</v>
      </c>
      <c r="F31" s="411"/>
      <c r="G31" s="177" t="s">
        <v>104</v>
      </c>
      <c r="H31" s="58"/>
      <c r="I31" s="145">
        <f>'[1]Budget-Forecast Comparison Q3'!K30</f>
        <v>2150</v>
      </c>
      <c r="J31" s="62"/>
      <c r="K31" s="259">
        <v>0</v>
      </c>
      <c r="L31" s="211"/>
      <c r="M31" s="491"/>
      <c r="N31" s="194"/>
      <c r="O31" s="151">
        <f t="shared" si="3"/>
        <v>0</v>
      </c>
      <c r="P31" s="161"/>
      <c r="Q31" s="151">
        <f>K31</f>
        <v>0</v>
      </c>
      <c r="R31" s="161"/>
      <c r="S31" s="151">
        <f t="shared" si="4"/>
        <v>0</v>
      </c>
      <c r="T31" s="54"/>
      <c r="U31" s="55"/>
      <c r="W31" s="386"/>
    </row>
    <row r="32" spans="2:23" s="52" customFormat="1" ht="16.95" customHeight="1">
      <c r="B32" s="322">
        <v>125</v>
      </c>
      <c r="C32"/>
      <c r="D32" s="103"/>
      <c r="E32" s="63">
        <v>4145</v>
      </c>
      <c r="F32" s="411"/>
      <c r="G32" s="64" t="s">
        <v>19</v>
      </c>
      <c r="H32" s="58"/>
      <c r="I32" s="145">
        <f>'[1]Budget-Forecast Comparison Q3'!K31</f>
        <v>125</v>
      </c>
      <c r="J32" s="62"/>
      <c r="K32" s="258">
        <v>600</v>
      </c>
      <c r="L32" s="210"/>
      <c r="M32" s="491"/>
      <c r="N32" s="194"/>
      <c r="O32" s="151">
        <f t="shared" si="3"/>
        <v>600</v>
      </c>
      <c r="P32" s="157"/>
      <c r="Q32" s="151">
        <f>K32</f>
        <v>600</v>
      </c>
      <c r="R32" s="157"/>
      <c r="S32" s="151">
        <f t="shared" si="4"/>
        <v>600</v>
      </c>
      <c r="T32" s="54" t="s">
        <v>20</v>
      </c>
      <c r="U32" s="55"/>
      <c r="W32" s="386"/>
    </row>
    <row r="33" spans="2:23" s="52" customFormat="1" ht="16.95" customHeight="1">
      <c r="B33" s="323">
        <v>750</v>
      </c>
      <c r="C33"/>
      <c r="D33" s="103"/>
      <c r="E33" s="63">
        <v>4146</v>
      </c>
      <c r="F33" s="411"/>
      <c r="G33" s="64" t="s">
        <v>21</v>
      </c>
      <c r="H33" s="58"/>
      <c r="I33" s="147">
        <f>'[1]Budget-Forecast Comparison Q3'!K32</f>
        <v>625</v>
      </c>
      <c r="J33" s="62"/>
      <c r="K33" s="257">
        <v>750</v>
      </c>
      <c r="L33" s="210"/>
      <c r="M33" s="491"/>
      <c r="N33" s="194"/>
      <c r="O33" s="152">
        <f t="shared" si="3"/>
        <v>750</v>
      </c>
      <c r="P33" s="157"/>
      <c r="Q33" s="152">
        <v>750</v>
      </c>
      <c r="R33" s="157"/>
      <c r="S33" s="151">
        <f t="shared" si="4"/>
        <v>750</v>
      </c>
      <c r="T33" s="54"/>
      <c r="U33" s="55"/>
      <c r="W33" s="386"/>
    </row>
    <row r="34" spans="2:23" s="52" customFormat="1" ht="16.95" customHeight="1">
      <c r="B34" s="324">
        <f>SUM(B15:B33)</f>
        <v>10735</v>
      </c>
      <c r="C34"/>
      <c r="D34" s="103"/>
      <c r="E34" s="63"/>
      <c r="F34" s="411"/>
      <c r="G34" s="64"/>
      <c r="H34" s="58"/>
      <c r="I34" s="127">
        <f>SUM(I15:I33)</f>
        <v>9345</v>
      </c>
      <c r="J34" s="62"/>
      <c r="K34" s="132">
        <f>SUM(K15:K33)</f>
        <v>9200</v>
      </c>
      <c r="L34" s="213"/>
      <c r="M34" s="491"/>
      <c r="N34" s="195"/>
      <c r="O34" s="132">
        <f>SUM(O15:O33)</f>
        <v>9200</v>
      </c>
      <c r="P34" s="133"/>
      <c r="Q34" s="132">
        <f>SUM(Q15:Q33)</f>
        <v>9200</v>
      </c>
      <c r="R34" s="133"/>
      <c r="S34" s="132">
        <f>SUM(S15:S33)</f>
        <v>9200</v>
      </c>
      <c r="T34" s="54"/>
      <c r="U34" s="55"/>
      <c r="W34" s="386"/>
    </row>
    <row r="35" spans="2:23" s="85" customFormat="1" ht="16.95" customHeight="1">
      <c r="B35" s="321"/>
      <c r="C35"/>
      <c r="D35" s="100"/>
      <c r="E35" s="86"/>
      <c r="F35" s="409"/>
      <c r="G35" s="94" t="s">
        <v>22</v>
      </c>
      <c r="H35" s="95"/>
      <c r="I35" s="137"/>
      <c r="J35" s="47"/>
      <c r="K35" s="137"/>
      <c r="L35" s="214"/>
      <c r="M35" s="491"/>
      <c r="N35" s="193"/>
      <c r="O35" s="137"/>
      <c r="P35" s="156"/>
      <c r="Q35" s="137"/>
      <c r="R35" s="156"/>
      <c r="S35" s="137"/>
      <c r="T35" s="83"/>
      <c r="U35" s="84"/>
      <c r="W35" s="385"/>
    </row>
    <row r="36" spans="2:23" s="52" customFormat="1" ht="17.399999999999999">
      <c r="B36" s="322">
        <v>0</v>
      </c>
      <c r="C36"/>
      <c r="D36" s="103"/>
      <c r="E36" s="63">
        <v>4201</v>
      </c>
      <c r="F36" s="411"/>
      <c r="G36" s="177" t="s">
        <v>23</v>
      </c>
      <c r="H36" s="58"/>
      <c r="I36" s="145">
        <f>'[1]Budget-Forecast Comparison Q3'!K35</f>
        <v>0</v>
      </c>
      <c r="J36" s="62"/>
      <c r="K36" s="258">
        <v>1500</v>
      </c>
      <c r="L36" s="210"/>
      <c r="M36" s="491"/>
      <c r="N36" s="194"/>
      <c r="O36" s="151">
        <f>K36</f>
        <v>1500</v>
      </c>
      <c r="P36" s="157"/>
      <c r="Q36" s="151">
        <f>K36</f>
        <v>1500</v>
      </c>
      <c r="R36" s="157"/>
      <c r="S36" s="151">
        <f>K36</f>
        <v>1500</v>
      </c>
      <c r="T36" s="54"/>
      <c r="U36" s="55"/>
      <c r="W36" s="386"/>
    </row>
    <row r="37" spans="2:23" s="52" customFormat="1" ht="16.95" customHeight="1">
      <c r="B37" s="322">
        <v>1500</v>
      </c>
      <c r="C37"/>
      <c r="D37" s="103"/>
      <c r="E37" s="288">
        <v>4202</v>
      </c>
      <c r="F37" s="413"/>
      <c r="G37" s="285" t="s">
        <v>24</v>
      </c>
      <c r="H37" s="61"/>
      <c r="I37" s="145">
        <f>'[1]Budget-Forecast Comparison Q3'!K36</f>
        <v>1500</v>
      </c>
      <c r="J37" s="62"/>
      <c r="K37" s="258">
        <v>1500</v>
      </c>
      <c r="L37" s="210"/>
      <c r="M37" s="491"/>
      <c r="N37" s="194"/>
      <c r="O37" s="151">
        <f>K37</f>
        <v>1500</v>
      </c>
      <c r="P37" s="157"/>
      <c r="Q37" s="151">
        <f>K37</f>
        <v>1500</v>
      </c>
      <c r="R37" s="157"/>
      <c r="S37" s="151">
        <f>K37</f>
        <v>1500</v>
      </c>
      <c r="T37" s="54"/>
      <c r="U37" s="55"/>
      <c r="W37" s="386"/>
    </row>
    <row r="38" spans="2:23" s="52" customFormat="1" ht="16.95" customHeight="1">
      <c r="B38" s="322">
        <v>350</v>
      </c>
      <c r="C38"/>
      <c r="D38" s="103"/>
      <c r="E38" s="63">
        <v>4207</v>
      </c>
      <c r="F38" s="411"/>
      <c r="G38" s="64" t="s">
        <v>27</v>
      </c>
      <c r="H38" s="58"/>
      <c r="I38" s="145">
        <f>'[1]Budget-Forecast Comparison Q3'!K37</f>
        <v>350</v>
      </c>
      <c r="J38" s="62"/>
      <c r="K38" s="258">
        <v>350</v>
      </c>
      <c r="L38" s="210"/>
      <c r="M38" s="491"/>
      <c r="N38" s="194"/>
      <c r="O38" s="151">
        <f>K38</f>
        <v>350</v>
      </c>
      <c r="P38" s="157"/>
      <c r="Q38" s="151">
        <f>K38</f>
        <v>350</v>
      </c>
      <c r="R38" s="157"/>
      <c r="S38" s="151">
        <f>K38</f>
        <v>350</v>
      </c>
      <c r="T38" s="54"/>
      <c r="U38" s="55"/>
      <c r="W38" s="386"/>
    </row>
    <row r="39" spans="2:23" s="52" customFormat="1" ht="16.95" customHeight="1">
      <c r="B39" s="322">
        <v>0</v>
      </c>
      <c r="C39"/>
      <c r="D39" s="103"/>
      <c r="E39" s="63" t="s">
        <v>102</v>
      </c>
      <c r="F39" s="411"/>
      <c r="G39" s="177" t="s">
        <v>103</v>
      </c>
      <c r="H39" s="61"/>
      <c r="I39" s="145">
        <f>'[1]Budget-Forecast Comparison Q3'!K38</f>
        <v>0</v>
      </c>
      <c r="J39" s="62"/>
      <c r="K39" s="258">
        <v>0</v>
      </c>
      <c r="L39" s="210"/>
      <c r="M39" s="491"/>
      <c r="N39" s="194"/>
      <c r="O39" s="151">
        <f>K39</f>
        <v>0</v>
      </c>
      <c r="P39" s="157"/>
      <c r="Q39" s="151">
        <f>K39</f>
        <v>0</v>
      </c>
      <c r="R39" s="157"/>
      <c r="S39" s="151">
        <f>K39</f>
        <v>0</v>
      </c>
      <c r="T39" s="54"/>
      <c r="U39" s="55"/>
      <c r="W39" s="386"/>
    </row>
    <row r="40" spans="2:23" s="52" customFormat="1" ht="16.95" customHeight="1">
      <c r="B40" s="324">
        <f>SUM(B36:B39)</f>
        <v>1850</v>
      </c>
      <c r="C40"/>
      <c r="D40" s="103"/>
      <c r="E40" s="86"/>
      <c r="F40" s="409"/>
      <c r="G40" s="57"/>
      <c r="H40" s="58"/>
      <c r="I40" s="65">
        <f>SUM(I36:I39)</f>
        <v>1850</v>
      </c>
      <c r="J40" s="62"/>
      <c r="K40" s="132">
        <f>SUM(K36:K39)</f>
        <v>3350</v>
      </c>
      <c r="L40" s="213"/>
      <c r="M40" s="491"/>
      <c r="N40" s="195"/>
      <c r="O40" s="132">
        <f>SUM(O36:O39)</f>
        <v>3350</v>
      </c>
      <c r="P40" s="133"/>
      <c r="Q40" s="132">
        <f>SUM(Q36:Q39)</f>
        <v>3350</v>
      </c>
      <c r="R40" s="133"/>
      <c r="S40" s="132">
        <f>SUM(S36:S39)</f>
        <v>3350</v>
      </c>
      <c r="T40" s="54"/>
      <c r="U40" s="55"/>
      <c r="W40" s="386"/>
    </row>
    <row r="41" spans="2:23" s="85" customFormat="1" ht="16.95" customHeight="1">
      <c r="B41" s="325"/>
      <c r="C41"/>
      <c r="D41" s="100"/>
      <c r="E41" s="63"/>
      <c r="F41" s="412"/>
      <c r="G41" s="94" t="s">
        <v>31</v>
      </c>
      <c r="H41" s="95"/>
      <c r="I41" s="137"/>
      <c r="J41" s="47"/>
      <c r="K41" s="137"/>
      <c r="L41" s="220"/>
      <c r="M41" s="491"/>
      <c r="N41" s="193"/>
      <c r="O41" s="137"/>
      <c r="P41" s="140"/>
      <c r="Q41" s="137"/>
      <c r="R41" s="140"/>
      <c r="S41" s="137"/>
      <c r="T41" s="83"/>
      <c r="U41" s="84"/>
      <c r="W41" s="385"/>
    </row>
    <row r="42" spans="2:23" s="85" customFormat="1" ht="16.95" customHeight="1">
      <c r="B42" s="322">
        <v>650</v>
      </c>
      <c r="C42"/>
      <c r="D42" s="100"/>
      <c r="E42" s="63">
        <v>4203</v>
      </c>
      <c r="F42" s="411"/>
      <c r="G42" s="285" t="s">
        <v>25</v>
      </c>
      <c r="H42" s="95"/>
      <c r="I42" s="145">
        <f>'[1]Budget-Forecast Comparison Q3'!K41</f>
        <v>650</v>
      </c>
      <c r="J42" s="62"/>
      <c r="K42" s="258">
        <v>650</v>
      </c>
      <c r="L42" s="210"/>
      <c r="M42" s="491"/>
      <c r="N42" s="194"/>
      <c r="O42" s="151">
        <f t="shared" ref="O42:O52" si="5">K42</f>
        <v>650</v>
      </c>
      <c r="P42" s="157"/>
      <c r="Q42" s="151">
        <f t="shared" ref="Q42:Q52" si="6">K42</f>
        <v>650</v>
      </c>
      <c r="R42" s="157"/>
      <c r="S42" s="151">
        <f t="shared" ref="S42:S49" si="7">K42</f>
        <v>650</v>
      </c>
      <c r="T42" s="83"/>
      <c r="U42" s="84"/>
      <c r="W42" s="385"/>
    </row>
    <row r="43" spans="2:23" s="52" customFormat="1" ht="16.95" customHeight="1">
      <c r="B43" s="322">
        <v>650</v>
      </c>
      <c r="C43"/>
      <c r="D43" s="103"/>
      <c r="E43" s="63">
        <v>4204</v>
      </c>
      <c r="F43" s="411"/>
      <c r="G43" s="64" t="s">
        <v>26</v>
      </c>
      <c r="H43" s="61"/>
      <c r="I43" s="145">
        <f>'[1]Budget-Forecast Comparison Q3'!K42</f>
        <v>450</v>
      </c>
      <c r="J43" s="62"/>
      <c r="K43" s="258">
        <v>450</v>
      </c>
      <c r="L43" s="210"/>
      <c r="M43" s="491"/>
      <c r="N43" s="194"/>
      <c r="O43" s="151">
        <f t="shared" si="5"/>
        <v>450</v>
      </c>
      <c r="P43" s="157"/>
      <c r="Q43" s="151">
        <f t="shared" si="6"/>
        <v>450</v>
      </c>
      <c r="R43" s="157"/>
      <c r="S43" s="151">
        <f t="shared" si="7"/>
        <v>450</v>
      </c>
      <c r="T43" s="54"/>
      <c r="U43" s="55"/>
      <c r="W43" s="386"/>
    </row>
    <row r="44" spans="2:23" s="52" customFormat="1" ht="16.95" customHeight="1">
      <c r="B44" s="322">
        <v>200</v>
      </c>
      <c r="C44"/>
      <c r="D44" s="103"/>
      <c r="E44" s="63" t="s">
        <v>102</v>
      </c>
      <c r="F44" s="411"/>
      <c r="G44" s="285" t="s">
        <v>77</v>
      </c>
      <c r="H44" s="61"/>
      <c r="I44" s="145"/>
      <c r="J44" s="62"/>
      <c r="K44" s="258">
        <f>'[2]Budget-Forecast Comparison'!$M41</f>
        <v>200</v>
      </c>
      <c r="L44" s="210"/>
      <c r="M44" s="491"/>
      <c r="N44" s="194"/>
      <c r="O44" s="151">
        <f t="shared" si="5"/>
        <v>200</v>
      </c>
      <c r="P44" s="157"/>
      <c r="Q44" s="151">
        <f t="shared" si="6"/>
        <v>200</v>
      </c>
      <c r="R44" s="157"/>
      <c r="S44" s="151">
        <f t="shared" si="7"/>
        <v>200</v>
      </c>
      <c r="T44" s="54"/>
      <c r="U44" s="55"/>
      <c r="W44" s="386"/>
    </row>
    <row r="45" spans="2:23" s="52" customFormat="1" ht="16.95" customHeight="1">
      <c r="B45" s="322">
        <v>1500</v>
      </c>
      <c r="C45"/>
      <c r="D45" s="103"/>
      <c r="E45" s="63">
        <v>4210</v>
      </c>
      <c r="F45" s="411"/>
      <c r="G45" s="64" t="s">
        <v>105</v>
      </c>
      <c r="H45" s="58"/>
      <c r="I45" s="145">
        <f>'[1]Budget-Forecast Comparison Q3'!K44</f>
        <v>1500</v>
      </c>
      <c r="J45" s="62"/>
      <c r="K45" s="258">
        <v>1500</v>
      </c>
      <c r="L45" s="210"/>
      <c r="M45" s="491"/>
      <c r="N45" s="194"/>
      <c r="O45" s="151">
        <f t="shared" si="5"/>
        <v>1500</v>
      </c>
      <c r="P45" s="157"/>
      <c r="Q45" s="151">
        <f t="shared" si="6"/>
        <v>1500</v>
      </c>
      <c r="R45" s="157"/>
      <c r="S45" s="151">
        <f t="shared" si="7"/>
        <v>1500</v>
      </c>
      <c r="T45" s="54" t="s">
        <v>29</v>
      </c>
      <c r="U45" s="55"/>
      <c r="W45" s="386"/>
    </row>
    <row r="46" spans="2:23" s="52" customFormat="1" ht="16.95" customHeight="1">
      <c r="B46" s="322">
        <v>200</v>
      </c>
      <c r="C46"/>
      <c r="D46" s="103"/>
      <c r="E46" s="63">
        <v>4212</v>
      </c>
      <c r="F46" s="411"/>
      <c r="G46" s="64" t="s">
        <v>28</v>
      </c>
      <c r="H46" s="58"/>
      <c r="I46" s="145"/>
      <c r="J46" s="62"/>
      <c r="K46" s="258">
        <v>200</v>
      </c>
      <c r="L46" s="210"/>
      <c r="M46" s="491"/>
      <c r="N46" s="194"/>
      <c r="O46" s="151">
        <f t="shared" si="5"/>
        <v>200</v>
      </c>
      <c r="P46" s="157"/>
      <c r="Q46" s="151">
        <f t="shared" si="6"/>
        <v>200</v>
      </c>
      <c r="R46" s="157"/>
      <c r="S46" s="151">
        <f t="shared" si="7"/>
        <v>200</v>
      </c>
      <c r="T46" s="54" t="s">
        <v>29</v>
      </c>
      <c r="U46" s="55"/>
      <c r="W46" s="386"/>
    </row>
    <row r="47" spans="2:23" s="52" customFormat="1" ht="16.95" customHeight="1">
      <c r="B47" s="322">
        <v>2000</v>
      </c>
      <c r="C47"/>
      <c r="D47" s="103"/>
      <c r="E47" s="63">
        <v>4215</v>
      </c>
      <c r="F47" s="411"/>
      <c r="G47" s="352" t="s">
        <v>30</v>
      </c>
      <c r="H47" s="58"/>
      <c r="I47" s="145">
        <f>'[1]Budget-Forecast Comparison Q3'!K46</f>
        <v>2000</v>
      </c>
      <c r="J47" s="62"/>
      <c r="K47" s="353">
        <v>2000</v>
      </c>
      <c r="L47" s="210"/>
      <c r="M47" s="491"/>
      <c r="N47" s="194"/>
      <c r="O47" s="349">
        <f t="shared" si="5"/>
        <v>2000</v>
      </c>
      <c r="P47" s="157"/>
      <c r="Q47" s="349">
        <f t="shared" si="6"/>
        <v>2000</v>
      </c>
      <c r="R47" s="157"/>
      <c r="S47" s="349">
        <f t="shared" si="7"/>
        <v>2000</v>
      </c>
      <c r="T47" s="54"/>
      <c r="U47" s="55"/>
      <c r="W47" s="386"/>
    </row>
    <row r="48" spans="2:23" s="52" customFormat="1" ht="16.95" customHeight="1">
      <c r="B48" s="322">
        <v>500</v>
      </c>
      <c r="C48"/>
      <c r="D48" s="103"/>
      <c r="E48" s="63">
        <v>4206</v>
      </c>
      <c r="F48" s="411"/>
      <c r="G48" s="177" t="s">
        <v>76</v>
      </c>
      <c r="H48" s="58"/>
      <c r="I48" s="145">
        <f>'[1]Budget-Forecast Comparison Q3'!K47</f>
        <v>1220</v>
      </c>
      <c r="J48" s="62"/>
      <c r="K48" s="258">
        <v>1500</v>
      </c>
      <c r="L48" s="210"/>
      <c r="M48" s="491"/>
      <c r="N48" s="194"/>
      <c r="O48" s="151">
        <f t="shared" si="5"/>
        <v>1500</v>
      </c>
      <c r="P48" s="157"/>
      <c r="Q48" s="151">
        <f t="shared" si="6"/>
        <v>1500</v>
      </c>
      <c r="R48" s="157"/>
      <c r="S48" s="151">
        <f t="shared" si="7"/>
        <v>1500</v>
      </c>
      <c r="T48" s="54"/>
      <c r="U48" s="55"/>
      <c r="W48" s="386"/>
    </row>
    <row r="49" spans="2:23" s="52" customFormat="1" ht="16.95" customHeight="1">
      <c r="B49" s="322">
        <v>200</v>
      </c>
      <c r="C49"/>
      <c r="D49" s="103"/>
      <c r="E49" s="56">
        <v>4211</v>
      </c>
      <c r="F49" s="412"/>
      <c r="G49" s="64" t="s">
        <v>78</v>
      </c>
      <c r="H49" s="58"/>
      <c r="I49" s="145">
        <f>'[1]Budget-Forecast Comparison Q3'!K48</f>
        <v>200</v>
      </c>
      <c r="J49" s="62"/>
      <c r="K49" s="258">
        <f>'[2]Budget-Forecast Comparison'!$M45</f>
        <v>200</v>
      </c>
      <c r="L49" s="210"/>
      <c r="M49" s="491"/>
      <c r="N49" s="194"/>
      <c r="O49" s="151">
        <f t="shared" si="5"/>
        <v>200</v>
      </c>
      <c r="P49" s="157"/>
      <c r="Q49" s="151">
        <f t="shared" si="6"/>
        <v>200</v>
      </c>
      <c r="R49" s="157"/>
      <c r="S49" s="151">
        <f t="shared" si="7"/>
        <v>200</v>
      </c>
      <c r="T49" s="54"/>
      <c r="U49" s="55"/>
      <c r="W49" s="386"/>
    </row>
    <row r="50" spans="2:23" s="52" customFormat="1" ht="16.95" customHeight="1">
      <c r="B50" s="322">
        <v>50</v>
      </c>
      <c r="C50"/>
      <c r="D50" s="103"/>
      <c r="E50" s="56">
        <v>4216</v>
      </c>
      <c r="F50" s="412"/>
      <c r="G50" s="64" t="s">
        <v>74</v>
      </c>
      <c r="H50" s="58"/>
      <c r="I50" s="145">
        <f>'[1]Budget-Forecast Comparison Q3'!K49</f>
        <v>50</v>
      </c>
      <c r="J50" s="62"/>
      <c r="K50" s="258">
        <f>'[2]Budget-Forecast Comparison'!$M46</f>
        <v>50</v>
      </c>
      <c r="L50" s="210"/>
      <c r="M50" s="491"/>
      <c r="N50" s="194"/>
      <c r="O50" s="151">
        <f t="shared" si="5"/>
        <v>50</v>
      </c>
      <c r="P50" s="157"/>
      <c r="Q50" s="151">
        <f t="shared" si="6"/>
        <v>50</v>
      </c>
      <c r="R50" s="157"/>
      <c r="S50" s="151">
        <v>50</v>
      </c>
      <c r="T50" s="54"/>
      <c r="U50" s="55"/>
      <c r="W50" s="386"/>
    </row>
    <row r="51" spans="2:23" s="52" customFormat="1" ht="16.95" customHeight="1">
      <c r="B51" s="322">
        <v>50</v>
      </c>
      <c r="C51"/>
      <c r="D51" s="103"/>
      <c r="E51" s="63">
        <v>4401</v>
      </c>
      <c r="F51" s="411"/>
      <c r="G51" s="64" t="s">
        <v>32</v>
      </c>
      <c r="H51" s="58"/>
      <c r="I51" s="145">
        <f>'[1]Budget-Forecast Comparison Q3'!K50</f>
        <v>50</v>
      </c>
      <c r="J51" s="62"/>
      <c r="K51" s="258">
        <f>'[2]Budget-Forecast Comparison'!$M49</f>
        <v>50</v>
      </c>
      <c r="L51" s="210"/>
      <c r="M51" s="491"/>
      <c r="N51" s="197"/>
      <c r="O51" s="151">
        <f t="shared" si="5"/>
        <v>50</v>
      </c>
      <c r="P51" s="137"/>
      <c r="Q51" s="151">
        <f t="shared" si="6"/>
        <v>50</v>
      </c>
      <c r="R51" s="137"/>
      <c r="S51" s="151">
        <f>K51</f>
        <v>50</v>
      </c>
      <c r="T51" s="54"/>
      <c r="U51" s="55"/>
      <c r="W51" s="386"/>
    </row>
    <row r="52" spans="2:23" s="52" customFormat="1" ht="16.95" customHeight="1">
      <c r="B52" s="322">
        <v>1000</v>
      </c>
      <c r="C52"/>
      <c r="D52" s="103"/>
      <c r="E52" s="56">
        <v>4405</v>
      </c>
      <c r="F52" s="412"/>
      <c r="G52" s="177" t="s">
        <v>33</v>
      </c>
      <c r="H52" s="58"/>
      <c r="I52" s="145">
        <f>'[1]Budget-Forecast Comparison Q3'!K51</f>
        <v>1000</v>
      </c>
      <c r="J52" s="62"/>
      <c r="K52" s="258">
        <v>1500</v>
      </c>
      <c r="L52" s="210"/>
      <c r="M52" s="491"/>
      <c r="N52" s="197"/>
      <c r="O52" s="151">
        <f t="shared" si="5"/>
        <v>1500</v>
      </c>
      <c r="P52" s="138"/>
      <c r="Q52" s="151">
        <f t="shared" si="6"/>
        <v>1500</v>
      </c>
      <c r="R52" s="138"/>
      <c r="S52" s="151">
        <f>K52</f>
        <v>1500</v>
      </c>
      <c r="T52" s="54"/>
      <c r="U52" s="55"/>
      <c r="W52" s="386"/>
    </row>
    <row r="53" spans="2:23" s="52" customFormat="1" ht="16.95" customHeight="1">
      <c r="B53" s="324">
        <f>SUM(B42:B52)</f>
        <v>7000</v>
      </c>
      <c r="C53"/>
      <c r="D53" s="103"/>
      <c r="E53" s="86"/>
      <c r="F53" s="409"/>
      <c r="G53" s="57"/>
      <c r="H53" s="58"/>
      <c r="I53" s="65">
        <f>SUM(I42:I52)</f>
        <v>7120</v>
      </c>
      <c r="J53" s="62"/>
      <c r="K53" s="132">
        <f>SUM(K42:K52)</f>
        <v>8300</v>
      </c>
      <c r="L53" s="213"/>
      <c r="M53" s="491"/>
      <c r="N53" s="195"/>
      <c r="O53" s="132">
        <f>SUM(O42:O52)</f>
        <v>8300</v>
      </c>
      <c r="P53" s="133"/>
      <c r="Q53" s="132">
        <f>SUM(Q42:Q52)</f>
        <v>8300</v>
      </c>
      <c r="R53" s="133"/>
      <c r="S53" s="132">
        <f>SUM(S42:S52)</f>
        <v>8300</v>
      </c>
      <c r="T53" s="54"/>
      <c r="U53" s="55"/>
      <c r="W53" s="386"/>
    </row>
    <row r="54" spans="2:23" s="85" customFormat="1" ht="16.95" customHeight="1">
      <c r="B54" s="325"/>
      <c r="C54"/>
      <c r="D54" s="100"/>
      <c r="E54" s="63">
        <v>4608</v>
      </c>
      <c r="F54" s="412"/>
      <c r="G54" s="94" t="s">
        <v>34</v>
      </c>
      <c r="H54" s="95"/>
      <c r="I54" s="48"/>
      <c r="J54" s="47"/>
      <c r="K54" s="137"/>
      <c r="L54" s="214"/>
      <c r="M54" s="491"/>
      <c r="N54" s="198"/>
      <c r="O54" s="137"/>
      <c r="P54" s="137"/>
      <c r="Q54" s="137"/>
      <c r="R54" s="137"/>
      <c r="S54" s="137"/>
      <c r="T54" s="83"/>
      <c r="U54" s="84"/>
      <c r="W54" s="385"/>
    </row>
    <row r="55" spans="2:23" s="52" customFormat="1" ht="16.95" customHeight="1">
      <c r="B55" s="322">
        <v>75</v>
      </c>
      <c r="C55"/>
      <c r="D55" s="103"/>
      <c r="E55" s="56" t="s">
        <v>75</v>
      </c>
      <c r="F55" s="412"/>
      <c r="G55" s="64" t="s">
        <v>46</v>
      </c>
      <c r="H55" s="58"/>
      <c r="I55" s="145">
        <f>'[1]Budget-Forecast Comparison Q3'!K54</f>
        <v>43</v>
      </c>
      <c r="J55" s="62"/>
      <c r="K55" s="258">
        <v>75</v>
      </c>
      <c r="L55" s="210"/>
      <c r="M55" s="491"/>
      <c r="N55" s="194"/>
      <c r="O55" s="151">
        <f>K55</f>
        <v>75</v>
      </c>
      <c r="P55" s="157"/>
      <c r="Q55" s="151">
        <f>K55</f>
        <v>75</v>
      </c>
      <c r="R55" s="157"/>
      <c r="S55" s="151">
        <f>K55</f>
        <v>75</v>
      </c>
      <c r="T55" s="54"/>
      <c r="U55" s="55"/>
      <c r="W55" s="386"/>
    </row>
    <row r="56" spans="2:23" s="52" customFormat="1" ht="16.95" customHeight="1">
      <c r="B56" s="322">
        <v>1250</v>
      </c>
      <c r="C56"/>
      <c r="D56" s="103"/>
      <c r="E56" s="56"/>
      <c r="F56" s="412"/>
      <c r="G56" s="354" t="s">
        <v>127</v>
      </c>
      <c r="H56" s="58"/>
      <c r="I56" s="145">
        <f>'[1]Budget-Forecast Comparison Q3'!K55</f>
        <v>1250</v>
      </c>
      <c r="J56" s="62"/>
      <c r="K56" s="353">
        <v>2500</v>
      </c>
      <c r="L56" s="210"/>
      <c r="M56" s="491"/>
      <c r="N56" s="194"/>
      <c r="O56" s="349">
        <f>K56</f>
        <v>2500</v>
      </c>
      <c r="P56" s="157"/>
      <c r="Q56" s="349">
        <f>K56</f>
        <v>2500</v>
      </c>
      <c r="R56" s="157"/>
      <c r="S56" s="349">
        <f>K56</f>
        <v>2500</v>
      </c>
      <c r="T56" s="54"/>
      <c r="U56" s="55"/>
      <c r="V56" s="368"/>
      <c r="W56" s="386"/>
    </row>
    <row r="57" spans="2:23" s="52" customFormat="1" ht="16.95" customHeight="1">
      <c r="B57" s="324">
        <f>SUM(B54:B56)</f>
        <v>1325</v>
      </c>
      <c r="C57"/>
      <c r="D57" s="103"/>
      <c r="E57" s="56"/>
      <c r="F57" s="412"/>
      <c r="G57" s="57"/>
      <c r="H57" s="58"/>
      <c r="I57" s="132">
        <f>SUM(I55:I56)</f>
        <v>1293</v>
      </c>
      <c r="J57" s="62"/>
      <c r="K57" s="132">
        <f>SUM(K55:K56)</f>
        <v>2575</v>
      </c>
      <c r="L57" s="213"/>
      <c r="M57" s="491"/>
      <c r="N57" s="195"/>
      <c r="O57" s="132">
        <f t="shared" ref="O57:S57" si="8">SUM(O55:O56)</f>
        <v>2575</v>
      </c>
      <c r="P57" s="133"/>
      <c r="Q57" s="132">
        <f t="shared" si="8"/>
        <v>2575</v>
      </c>
      <c r="R57" s="133"/>
      <c r="S57" s="132">
        <f t="shared" si="8"/>
        <v>2575</v>
      </c>
      <c r="T57" s="54"/>
      <c r="U57" s="55"/>
      <c r="W57" s="386"/>
    </row>
    <row r="58" spans="2:23" s="52" customFormat="1" ht="16.95" customHeight="1">
      <c r="B58" s="326">
        <f>B57+B53+B40+B34+B13</f>
        <v>59410</v>
      </c>
      <c r="C58"/>
      <c r="D58" s="103"/>
      <c r="E58" s="56"/>
      <c r="F58" s="412"/>
      <c r="G58" s="67" t="s">
        <v>69</v>
      </c>
      <c r="H58" s="58"/>
      <c r="I58" s="133">
        <f>'[1]Budget-Forecast Comparison Q3'!K57</f>
        <v>59208</v>
      </c>
      <c r="J58" s="62"/>
      <c r="K58" s="133">
        <f>K13+K34+K40+K53+K57</f>
        <v>65925</v>
      </c>
      <c r="L58" s="213"/>
      <c r="M58" s="491"/>
      <c r="N58" s="195"/>
      <c r="O58" s="133">
        <f>O13+O34+O40+O53+O57</f>
        <v>65925</v>
      </c>
      <c r="P58" s="133"/>
      <c r="Q58" s="133">
        <f>Q13+Q34+Q40+Q53+Q57</f>
        <v>65925</v>
      </c>
      <c r="R58" s="133"/>
      <c r="S58" s="133">
        <f>S13+S34+S40+S53+S57</f>
        <v>65925</v>
      </c>
      <c r="T58" s="54"/>
      <c r="U58" s="55"/>
      <c r="W58" s="386"/>
    </row>
    <row r="59" spans="2:23" s="52" customFormat="1" ht="15" customHeight="1" thickBot="1">
      <c r="B59" s="327"/>
      <c r="C59"/>
      <c r="D59" s="111"/>
      <c r="E59" s="112"/>
      <c r="F59" s="120"/>
      <c r="G59" s="113"/>
      <c r="H59" s="114"/>
      <c r="I59" s="139"/>
      <c r="J59" s="115"/>
      <c r="K59" s="139"/>
      <c r="L59" s="224"/>
      <c r="M59" s="491"/>
      <c r="N59" s="199"/>
      <c r="O59" s="139"/>
      <c r="P59" s="158"/>
      <c r="Q59" s="139"/>
      <c r="R59" s="158"/>
      <c r="S59" s="139"/>
      <c r="T59" s="117"/>
      <c r="U59" s="118"/>
      <c r="W59" s="386"/>
    </row>
    <row r="60" spans="2:23" s="52" customFormat="1" ht="7.95" customHeight="1" thickTop="1">
      <c r="B60" s="307"/>
      <c r="C60"/>
      <c r="E60" s="70"/>
      <c r="F60" s="70"/>
      <c r="G60" s="54"/>
      <c r="H60" s="54"/>
      <c r="I60" s="140"/>
      <c r="J60" s="60"/>
      <c r="K60" s="140"/>
      <c r="L60" s="140"/>
      <c r="M60" s="491"/>
      <c r="N60" s="140"/>
      <c r="O60" s="53"/>
      <c r="P60" s="161"/>
      <c r="Q60" s="53"/>
      <c r="R60" s="161"/>
      <c r="S60" s="53"/>
      <c r="T60" s="54"/>
      <c r="U60" s="54"/>
      <c r="W60" s="386"/>
    </row>
    <row r="61" spans="2:23" s="52" customFormat="1" ht="7.95" customHeight="1" thickBot="1">
      <c r="B61" s="308"/>
      <c r="C61"/>
      <c r="D61" s="119"/>
      <c r="E61" s="120"/>
      <c r="F61" s="120"/>
      <c r="G61" s="117"/>
      <c r="H61" s="117"/>
      <c r="I61" s="121"/>
      <c r="J61" s="116"/>
      <c r="K61" s="141"/>
      <c r="L61" s="141"/>
      <c r="M61" s="491"/>
      <c r="N61" s="160"/>
      <c r="O61" s="121"/>
      <c r="P61" s="158"/>
      <c r="Q61" s="121"/>
      <c r="R61" s="158"/>
      <c r="S61" s="121"/>
      <c r="T61" s="117"/>
      <c r="U61" s="117"/>
      <c r="W61" s="386"/>
    </row>
    <row r="62" spans="2:23" s="52" customFormat="1" ht="15" customHeight="1" thickTop="1">
      <c r="B62" s="328"/>
      <c r="C62"/>
      <c r="D62" s="104"/>
      <c r="E62" s="105"/>
      <c r="F62" s="179"/>
      <c r="G62" s="106"/>
      <c r="H62" s="107"/>
      <c r="I62" s="142"/>
      <c r="J62" s="108"/>
      <c r="K62" s="142"/>
      <c r="L62" s="218"/>
      <c r="M62" s="491"/>
      <c r="N62" s="226"/>
      <c r="O62" s="142"/>
      <c r="P62" s="159"/>
      <c r="Q62" s="142"/>
      <c r="R62" s="159"/>
      <c r="S62" s="142"/>
      <c r="T62" s="109"/>
      <c r="U62" s="110"/>
      <c r="W62" s="386"/>
    </row>
    <row r="63" spans="2:23" s="52" customFormat="1" ht="16.95" customHeight="1">
      <c r="B63" s="326">
        <f>B58</f>
        <v>59410</v>
      </c>
      <c r="C63"/>
      <c r="D63" s="103"/>
      <c r="E63" s="56"/>
      <c r="F63" s="412"/>
      <c r="G63" s="67" t="s">
        <v>70</v>
      </c>
      <c r="H63" s="58"/>
      <c r="I63" s="133">
        <f>I58</f>
        <v>59208</v>
      </c>
      <c r="J63" s="62"/>
      <c r="K63" s="133">
        <f>K58</f>
        <v>65925</v>
      </c>
      <c r="L63" s="213"/>
      <c r="M63" s="491"/>
      <c r="N63" s="196"/>
      <c r="O63" s="133">
        <f>K63</f>
        <v>65925</v>
      </c>
      <c r="P63" s="133"/>
      <c r="Q63" s="133">
        <f t="shared" ref="Q63" si="9">O63</f>
        <v>65925</v>
      </c>
      <c r="R63" s="133"/>
      <c r="S63" s="133">
        <f t="shared" ref="S63" si="10">Q63</f>
        <v>65925</v>
      </c>
      <c r="T63" s="54"/>
      <c r="U63" s="55"/>
      <c r="W63" s="386"/>
    </row>
    <row r="64" spans="2:23" s="85" customFormat="1" ht="16.95" customHeight="1">
      <c r="B64" s="321"/>
      <c r="C64"/>
      <c r="D64" s="100"/>
      <c r="E64" s="86"/>
      <c r="F64" s="409"/>
      <c r="G64" s="94" t="s">
        <v>35</v>
      </c>
      <c r="H64" s="95"/>
      <c r="I64" s="137"/>
      <c r="J64" s="47"/>
      <c r="K64" s="137"/>
      <c r="L64" s="214"/>
      <c r="M64" s="491"/>
      <c r="N64" s="193"/>
      <c r="O64" s="137"/>
      <c r="P64" s="156"/>
      <c r="Q64" s="137"/>
      <c r="R64" s="156"/>
      <c r="S64" s="137"/>
      <c r="T64" s="83"/>
      <c r="U64" s="84"/>
      <c r="W64" s="385"/>
    </row>
    <row r="65" spans="2:23" s="52" customFormat="1" ht="16.95" customHeight="1">
      <c r="B65" s="322">
        <v>3250</v>
      </c>
      <c r="C65"/>
      <c r="D65" s="103"/>
      <c r="E65" s="63">
        <v>4301</v>
      </c>
      <c r="F65" s="411"/>
      <c r="G65" s="64" t="s">
        <v>36</v>
      </c>
      <c r="H65" s="58"/>
      <c r="I65" s="145">
        <f>'[1]Budget-Forecast Comparison Q3'!K64</f>
        <v>3035</v>
      </c>
      <c r="J65" s="62"/>
      <c r="K65" s="258">
        <v>2714</v>
      </c>
      <c r="L65" s="210"/>
      <c r="M65" s="491"/>
      <c r="N65" s="194"/>
      <c r="O65" s="151">
        <f t="shared" ref="O65:O76" si="11">K65</f>
        <v>2714</v>
      </c>
      <c r="P65" s="157"/>
      <c r="Q65" s="151">
        <f t="shared" ref="Q65:Q76" si="12">K65</f>
        <v>2714</v>
      </c>
      <c r="R65" s="157"/>
      <c r="S65" s="151">
        <f t="shared" ref="S65:S76" si="13">K65</f>
        <v>2714</v>
      </c>
      <c r="T65" s="54"/>
      <c r="U65" s="55"/>
      <c r="W65" s="386"/>
    </row>
    <row r="66" spans="2:23" s="52" customFormat="1" ht="16.95" customHeight="1">
      <c r="B66" s="322">
        <v>160</v>
      </c>
      <c r="C66"/>
      <c r="D66" s="103"/>
      <c r="E66" s="63">
        <v>4302</v>
      </c>
      <c r="F66" s="411"/>
      <c r="G66" s="64" t="s">
        <v>37</v>
      </c>
      <c r="H66" s="58"/>
      <c r="I66" s="145">
        <f>'[1]Budget-Forecast Comparison Q3'!K65</f>
        <v>160</v>
      </c>
      <c r="J66" s="62"/>
      <c r="K66" s="258">
        <v>180</v>
      </c>
      <c r="L66" s="210"/>
      <c r="M66" s="491"/>
      <c r="N66" s="194"/>
      <c r="O66" s="151">
        <f t="shared" si="11"/>
        <v>180</v>
      </c>
      <c r="P66" s="157"/>
      <c r="Q66" s="151">
        <f t="shared" si="12"/>
        <v>180</v>
      </c>
      <c r="R66" s="157"/>
      <c r="S66" s="151">
        <f t="shared" si="13"/>
        <v>180</v>
      </c>
      <c r="T66" s="54"/>
      <c r="U66" s="55"/>
      <c r="W66" s="386"/>
    </row>
    <row r="67" spans="2:23" s="52" customFormat="1" ht="16.95" customHeight="1">
      <c r="B67" s="322">
        <v>385</v>
      </c>
      <c r="C67"/>
      <c r="D67" s="103"/>
      <c r="E67" s="63">
        <v>4303</v>
      </c>
      <c r="F67" s="411"/>
      <c r="G67" s="64" t="s">
        <v>47</v>
      </c>
      <c r="H67" s="58"/>
      <c r="I67" s="145">
        <f>'[1]Budget-Forecast Comparison Q3'!K66</f>
        <v>385</v>
      </c>
      <c r="J67" s="62"/>
      <c r="K67" s="258">
        <v>375</v>
      </c>
      <c r="L67" s="210"/>
      <c r="M67" s="491"/>
      <c r="N67" s="194"/>
      <c r="O67" s="151">
        <f t="shared" si="11"/>
        <v>375</v>
      </c>
      <c r="P67" s="157"/>
      <c r="Q67" s="151">
        <f t="shared" si="12"/>
        <v>375</v>
      </c>
      <c r="R67" s="157"/>
      <c r="S67" s="151">
        <f t="shared" si="13"/>
        <v>375</v>
      </c>
      <c r="T67" s="54"/>
      <c r="U67" s="55"/>
      <c r="W67" s="386"/>
    </row>
    <row r="68" spans="2:23" s="52" customFormat="1" ht="16.95" customHeight="1">
      <c r="B68" s="322">
        <v>750</v>
      </c>
      <c r="C68"/>
      <c r="D68" s="103"/>
      <c r="E68" s="63">
        <v>4304</v>
      </c>
      <c r="F68" s="411"/>
      <c r="G68" s="64" t="s">
        <v>38</v>
      </c>
      <c r="H68" s="58"/>
      <c r="I68" s="145">
        <f>'[1]Budget-Forecast Comparison Q3'!K67</f>
        <v>1000</v>
      </c>
      <c r="J68" s="62"/>
      <c r="K68" s="258">
        <f>'[2]Budget-Forecast Comparison'!$M66</f>
        <v>750</v>
      </c>
      <c r="L68" s="210"/>
      <c r="M68" s="491"/>
      <c r="N68" s="194"/>
      <c r="O68" s="151">
        <f t="shared" si="11"/>
        <v>750</v>
      </c>
      <c r="P68" s="157"/>
      <c r="Q68" s="151">
        <f t="shared" si="12"/>
        <v>750</v>
      </c>
      <c r="R68" s="157"/>
      <c r="S68" s="151">
        <f t="shared" si="13"/>
        <v>750</v>
      </c>
      <c r="T68" s="54"/>
      <c r="U68" s="55"/>
      <c r="W68" s="386"/>
    </row>
    <row r="69" spans="2:23" s="52" customFormat="1" ht="16.95" customHeight="1">
      <c r="B69" s="323">
        <v>85</v>
      </c>
      <c r="C69"/>
      <c r="D69" s="103"/>
      <c r="E69" s="63">
        <v>4305</v>
      </c>
      <c r="F69" s="411"/>
      <c r="G69" s="64" t="s">
        <v>39</v>
      </c>
      <c r="H69" s="58"/>
      <c r="I69" s="145">
        <f>'[1]Budget-Forecast Comparison Q3'!K68</f>
        <v>85</v>
      </c>
      <c r="J69" s="62"/>
      <c r="K69" s="257">
        <v>85</v>
      </c>
      <c r="L69" s="210"/>
      <c r="M69" s="491"/>
      <c r="N69" s="194"/>
      <c r="O69" s="152">
        <f t="shared" si="11"/>
        <v>85</v>
      </c>
      <c r="P69" s="157"/>
      <c r="Q69" s="151">
        <f t="shared" si="12"/>
        <v>85</v>
      </c>
      <c r="R69" s="157"/>
      <c r="S69" s="151">
        <f t="shared" si="13"/>
        <v>85</v>
      </c>
      <c r="T69" s="54"/>
      <c r="U69" s="55"/>
      <c r="W69" s="386"/>
    </row>
    <row r="70" spans="2:23" s="52" customFormat="1" ht="16.95" customHeight="1">
      <c r="B70" s="322">
        <v>4500</v>
      </c>
      <c r="C70"/>
      <c r="D70" s="103"/>
      <c r="E70" s="63" t="s">
        <v>75</v>
      </c>
      <c r="F70" s="411"/>
      <c r="G70" s="382" t="s">
        <v>94</v>
      </c>
      <c r="H70" s="58"/>
      <c r="I70" s="145">
        <f>'[1]Budget-Forecast Comparison Q3'!K69</f>
        <v>1000</v>
      </c>
      <c r="J70" s="62"/>
      <c r="K70" s="258">
        <v>3500</v>
      </c>
      <c r="L70" s="210"/>
      <c r="M70" s="491"/>
      <c r="N70" s="194"/>
      <c r="O70" s="376">
        <f t="shared" si="11"/>
        <v>3500</v>
      </c>
      <c r="P70" s="312"/>
      <c r="Q70" s="376">
        <f t="shared" si="12"/>
        <v>3500</v>
      </c>
      <c r="R70" s="312"/>
      <c r="S70" s="376">
        <f t="shared" si="13"/>
        <v>3500</v>
      </c>
      <c r="T70" s="54"/>
      <c r="U70" s="55"/>
      <c r="W70" s="386"/>
    </row>
    <row r="71" spans="2:23" s="52" customFormat="1" ht="16.95" customHeight="1">
      <c r="B71" s="322">
        <v>500</v>
      </c>
      <c r="C71"/>
      <c r="D71" s="103"/>
      <c r="E71" s="63">
        <v>4307</v>
      </c>
      <c r="F71" s="411"/>
      <c r="G71" s="64" t="s">
        <v>54</v>
      </c>
      <c r="H71" s="58"/>
      <c r="I71" s="145">
        <f>'[1]Budget-Forecast Comparison Q3'!K70</f>
        <v>500</v>
      </c>
      <c r="J71" s="62"/>
      <c r="K71" s="258">
        <v>480</v>
      </c>
      <c r="L71" s="210"/>
      <c r="M71" s="491"/>
      <c r="N71" s="194"/>
      <c r="O71" s="151">
        <f t="shared" si="11"/>
        <v>480</v>
      </c>
      <c r="P71" s="157"/>
      <c r="Q71" s="151">
        <f t="shared" si="12"/>
        <v>480</v>
      </c>
      <c r="R71" s="157"/>
      <c r="S71" s="151">
        <f t="shared" si="13"/>
        <v>480</v>
      </c>
      <c r="T71" s="54"/>
      <c r="U71" s="55"/>
      <c r="W71" s="386"/>
    </row>
    <row r="72" spans="2:23" s="52" customFormat="1" ht="16.95" customHeight="1">
      <c r="B72" s="322">
        <v>3500</v>
      </c>
      <c r="C72"/>
      <c r="D72" s="103"/>
      <c r="E72" s="63">
        <v>4308</v>
      </c>
      <c r="F72" s="411"/>
      <c r="G72" s="177" t="s">
        <v>93</v>
      </c>
      <c r="H72" s="58"/>
      <c r="I72" s="145">
        <f>'[1]Budget-Forecast Comparison Q3'!K71</f>
        <v>3500</v>
      </c>
      <c r="J72" s="62"/>
      <c r="K72" s="258">
        <v>3000</v>
      </c>
      <c r="L72" s="210"/>
      <c r="M72" s="491"/>
      <c r="N72" s="194"/>
      <c r="O72" s="151">
        <f t="shared" si="11"/>
        <v>3000</v>
      </c>
      <c r="P72" s="157"/>
      <c r="Q72" s="151">
        <f t="shared" si="12"/>
        <v>3000</v>
      </c>
      <c r="R72" s="157"/>
      <c r="S72" s="151">
        <f t="shared" si="13"/>
        <v>3000</v>
      </c>
      <c r="T72" s="54"/>
      <c r="U72" s="55"/>
      <c r="W72" s="386"/>
    </row>
    <row r="73" spans="2:23" s="52" customFormat="1" ht="16.95" customHeight="1">
      <c r="B73" s="322">
        <v>300</v>
      </c>
      <c r="C73"/>
      <c r="D73" s="103"/>
      <c r="E73" s="63">
        <v>4309</v>
      </c>
      <c r="F73" s="411"/>
      <c r="G73" s="285" t="s">
        <v>128</v>
      </c>
      <c r="H73" s="58"/>
      <c r="I73" s="145">
        <f>'[1]Budget-Forecast Comparison Q3'!K72</f>
        <v>2800</v>
      </c>
      <c r="J73" s="62"/>
      <c r="K73" s="258">
        <v>300</v>
      </c>
      <c r="L73" s="210"/>
      <c r="M73" s="491"/>
      <c r="N73" s="194"/>
      <c r="O73" s="151">
        <f t="shared" si="11"/>
        <v>300</v>
      </c>
      <c r="P73" s="157"/>
      <c r="Q73" s="151">
        <f t="shared" si="12"/>
        <v>300</v>
      </c>
      <c r="R73" s="157"/>
      <c r="S73" s="151">
        <f t="shared" si="13"/>
        <v>300</v>
      </c>
      <c r="T73" s="54"/>
      <c r="U73" s="55"/>
      <c r="W73" s="386"/>
    </row>
    <row r="74" spans="2:23" s="52" customFormat="1" ht="16.95" customHeight="1">
      <c r="B74" s="322">
        <v>250</v>
      </c>
      <c r="C74"/>
      <c r="D74" s="103"/>
      <c r="E74" s="63">
        <v>4310</v>
      </c>
      <c r="F74" s="411"/>
      <c r="G74" s="64" t="s">
        <v>55</v>
      </c>
      <c r="H74" s="58"/>
      <c r="I74" s="145">
        <f>'[1]Budget-Forecast Comparison Q3'!K73</f>
        <v>250</v>
      </c>
      <c r="J74" s="62"/>
      <c r="K74" s="258">
        <v>240</v>
      </c>
      <c r="L74" s="210"/>
      <c r="M74" s="491"/>
      <c r="N74" s="194"/>
      <c r="O74" s="151">
        <f t="shared" si="11"/>
        <v>240</v>
      </c>
      <c r="P74" s="157"/>
      <c r="Q74" s="151">
        <f t="shared" si="12"/>
        <v>240</v>
      </c>
      <c r="R74" s="157"/>
      <c r="S74" s="151">
        <f t="shared" si="13"/>
        <v>240</v>
      </c>
      <c r="T74" s="54"/>
      <c r="U74" s="55"/>
      <c r="W74" s="386"/>
    </row>
    <row r="75" spans="2:23" s="52" customFormat="1" ht="16.95" customHeight="1">
      <c r="B75" s="323">
        <v>1000</v>
      </c>
      <c r="C75"/>
      <c r="D75" s="103"/>
      <c r="E75" s="63">
        <v>4312</v>
      </c>
      <c r="F75" s="411"/>
      <c r="G75" s="285" t="s">
        <v>108</v>
      </c>
      <c r="H75" s="58"/>
      <c r="I75" s="145">
        <f>'[1]Budget-Forecast Comparison Q3'!K74</f>
        <v>350</v>
      </c>
      <c r="J75" s="62"/>
      <c r="K75" s="257">
        <v>650</v>
      </c>
      <c r="L75" s="210"/>
      <c r="M75" s="491"/>
      <c r="N75" s="194"/>
      <c r="O75" s="152">
        <f t="shared" si="11"/>
        <v>650</v>
      </c>
      <c r="P75" s="157"/>
      <c r="Q75" s="151">
        <f t="shared" si="12"/>
        <v>650</v>
      </c>
      <c r="R75" s="157"/>
      <c r="S75" s="151">
        <f t="shared" si="13"/>
        <v>650</v>
      </c>
      <c r="T75" s="54"/>
      <c r="U75" s="55"/>
      <c r="W75" s="386"/>
    </row>
    <row r="76" spans="2:23" s="52" customFormat="1" ht="16.95" customHeight="1">
      <c r="B76" s="323">
        <v>650</v>
      </c>
      <c r="C76"/>
      <c r="D76" s="103"/>
      <c r="E76" s="56">
        <v>4123</v>
      </c>
      <c r="F76" s="412"/>
      <c r="G76" s="354" t="s">
        <v>109</v>
      </c>
      <c r="H76" s="58"/>
      <c r="I76" s="147">
        <f>'[1]Budget-Forecast Comparison Q3'!K75</f>
        <v>750</v>
      </c>
      <c r="J76" s="62"/>
      <c r="K76" s="355">
        <v>1250</v>
      </c>
      <c r="L76" s="210"/>
      <c r="M76" s="491"/>
      <c r="N76" s="194"/>
      <c r="O76" s="361">
        <f t="shared" si="11"/>
        <v>1250</v>
      </c>
      <c r="P76" s="157"/>
      <c r="Q76" s="349">
        <f t="shared" si="12"/>
        <v>1250</v>
      </c>
      <c r="R76" s="157"/>
      <c r="S76" s="349">
        <f t="shared" si="13"/>
        <v>1250</v>
      </c>
      <c r="T76" s="54"/>
      <c r="U76" s="55"/>
      <c r="W76" s="386"/>
    </row>
    <row r="77" spans="2:23" s="52" customFormat="1" ht="16.95" customHeight="1">
      <c r="B77" s="324">
        <f>SUM(B65:B76)</f>
        <v>15330</v>
      </c>
      <c r="C77"/>
      <c r="D77" s="103"/>
      <c r="E77" s="56"/>
      <c r="F77" s="412"/>
      <c r="G77" s="57"/>
      <c r="H77" s="58"/>
      <c r="I77" s="132">
        <f>SUM(I65:I76)</f>
        <v>13815</v>
      </c>
      <c r="J77" s="62"/>
      <c r="K77" s="132">
        <f>SUM(K65:K76)</f>
        <v>13524</v>
      </c>
      <c r="L77" s="213"/>
      <c r="M77" s="491"/>
      <c r="N77" s="195"/>
      <c r="O77" s="132">
        <f t="shared" ref="O77" si="14">SUM(O65:O76)</f>
        <v>13524</v>
      </c>
      <c r="P77" s="133"/>
      <c r="Q77" s="132">
        <f t="shared" ref="Q77" si="15">SUM(Q65:Q76)</f>
        <v>13524</v>
      </c>
      <c r="R77" s="133"/>
      <c r="S77" s="132">
        <f t="shared" ref="S77" si="16">SUM(S65:S76)</f>
        <v>13524</v>
      </c>
      <c r="T77" s="132">
        <f t="shared" ref="T77" si="17">SUM(T65:T76)</f>
        <v>0</v>
      </c>
      <c r="U77" s="55"/>
      <c r="W77" s="386"/>
    </row>
    <row r="78" spans="2:23" s="52" customFormat="1" ht="16.95" customHeight="1">
      <c r="B78" s="326"/>
      <c r="C78"/>
      <c r="D78" s="103"/>
      <c r="E78" s="63"/>
      <c r="F78" s="412"/>
      <c r="G78" s="94" t="s">
        <v>84</v>
      </c>
      <c r="H78" s="58"/>
      <c r="I78" s="131"/>
      <c r="J78" s="62"/>
      <c r="K78" s="138"/>
      <c r="L78" s="210"/>
      <c r="M78" s="491"/>
      <c r="N78" s="194"/>
      <c r="O78" s="138"/>
      <c r="P78" s="157"/>
      <c r="Q78" s="138"/>
      <c r="R78" s="157"/>
      <c r="S78" s="138"/>
      <c r="T78" s="54"/>
      <c r="U78" s="55"/>
      <c r="W78" s="386"/>
    </row>
    <row r="79" spans="2:23" s="52" customFormat="1" ht="16.95" customHeight="1">
      <c r="B79" s="322">
        <v>65000</v>
      </c>
      <c r="C79"/>
      <c r="D79" s="103"/>
      <c r="E79" s="288" t="s">
        <v>75</v>
      </c>
      <c r="F79" s="413"/>
      <c r="G79" s="352" t="s">
        <v>85</v>
      </c>
      <c r="H79" s="58"/>
      <c r="I79" s="145">
        <f>'[1]Budget-Forecast Comparison Q3'!K78</f>
        <v>0</v>
      </c>
      <c r="J79" s="62"/>
      <c r="K79" s="365">
        <v>60000</v>
      </c>
      <c r="L79" s="219"/>
      <c r="M79" s="491"/>
      <c r="N79" s="200"/>
      <c r="O79" s="350">
        <f>K79</f>
        <v>60000</v>
      </c>
      <c r="P79" s="312"/>
      <c r="Q79" s="366">
        <f>K79</f>
        <v>60000</v>
      </c>
      <c r="R79" s="312"/>
      <c r="S79" s="366">
        <f>K79</f>
        <v>60000</v>
      </c>
      <c r="T79" s="54"/>
      <c r="U79" s="55"/>
      <c r="W79" s="386"/>
    </row>
    <row r="80" spans="2:23" s="52" customFormat="1" ht="16.95" customHeight="1">
      <c r="B80" s="322">
        <v>5000</v>
      </c>
      <c r="C80"/>
      <c r="D80" s="103"/>
      <c r="E80" s="288">
        <v>4313</v>
      </c>
      <c r="F80" s="413"/>
      <c r="G80" s="352" t="s">
        <v>90</v>
      </c>
      <c r="H80" s="58"/>
      <c r="I80" s="145">
        <f>'[1]Budget-Forecast Comparison Q3'!K79</f>
        <v>6500</v>
      </c>
      <c r="J80" s="62"/>
      <c r="K80" s="351">
        <v>2000</v>
      </c>
      <c r="L80" s="219"/>
      <c r="M80" s="491"/>
      <c r="N80" s="200"/>
      <c r="O80" s="350">
        <f>K80</f>
        <v>2000</v>
      </c>
      <c r="P80" s="312"/>
      <c r="Q80" s="350">
        <f>K80</f>
        <v>2000</v>
      </c>
      <c r="R80" s="312"/>
      <c r="S80" s="350">
        <f>K80</f>
        <v>2000</v>
      </c>
      <c r="T80" s="54"/>
      <c r="U80" s="55"/>
      <c r="W80" s="386"/>
    </row>
    <row r="81" spans="2:23" s="52" customFormat="1" ht="16.95" customHeight="1">
      <c r="B81" s="322">
        <v>4650</v>
      </c>
      <c r="C81"/>
      <c r="D81" s="103"/>
      <c r="E81" s="288">
        <v>4314</v>
      </c>
      <c r="F81" s="413"/>
      <c r="G81" s="177" t="s">
        <v>81</v>
      </c>
      <c r="H81" s="58"/>
      <c r="I81" s="145">
        <f>'[1]Budget-Forecast Comparison Q3'!$K$80</f>
        <v>0</v>
      </c>
      <c r="J81" s="62"/>
      <c r="K81" s="258">
        <v>4650</v>
      </c>
      <c r="L81" s="210"/>
      <c r="M81" s="491"/>
      <c r="N81" s="194"/>
      <c r="O81" s="376">
        <f>K81</f>
        <v>4650</v>
      </c>
      <c r="P81" s="312"/>
      <c r="Q81" s="376">
        <f>O81</f>
        <v>4650</v>
      </c>
      <c r="R81" s="312"/>
      <c r="S81" s="376">
        <f>Q81</f>
        <v>4650</v>
      </c>
      <c r="T81" s="54"/>
      <c r="U81" s="55"/>
      <c r="W81" s="386"/>
    </row>
    <row r="82" spans="2:23" s="52" customFormat="1" ht="16.95" customHeight="1">
      <c r="B82" s="322">
        <v>3600</v>
      </c>
      <c r="C82"/>
      <c r="D82" s="103"/>
      <c r="E82" s="288">
        <v>4315</v>
      </c>
      <c r="F82" s="413"/>
      <c r="G82" s="289" t="s">
        <v>110</v>
      </c>
      <c r="H82" s="58"/>
      <c r="I82" s="145">
        <f>'[1]Budget-Forecast Comparison Q3'!K81</f>
        <v>3305</v>
      </c>
      <c r="J82" s="62"/>
      <c r="K82" s="258">
        <v>0</v>
      </c>
      <c r="L82" s="210"/>
      <c r="M82" s="491"/>
      <c r="N82" s="194"/>
      <c r="O82" s="376">
        <f>K82</f>
        <v>0</v>
      </c>
      <c r="P82" s="312"/>
      <c r="Q82" s="376">
        <f>O82</f>
        <v>0</v>
      </c>
      <c r="R82" s="312"/>
      <c r="S82" s="376">
        <f>Q82</f>
        <v>0</v>
      </c>
      <c r="T82" s="54"/>
      <c r="U82" s="55"/>
      <c r="W82" s="386"/>
    </row>
    <row r="83" spans="2:23" s="52" customFormat="1" ht="16.95" customHeight="1">
      <c r="B83" s="322">
        <v>3000</v>
      </c>
      <c r="C83"/>
      <c r="D83" s="103"/>
      <c r="E83" s="288" t="s">
        <v>102</v>
      </c>
      <c r="F83" s="413"/>
      <c r="G83" s="352" t="s">
        <v>111</v>
      </c>
      <c r="H83" s="58"/>
      <c r="I83" s="145">
        <f>'[1]Budget-Forecast Comparison Q3'!K82</f>
        <v>1500</v>
      </c>
      <c r="J83" s="62"/>
      <c r="K83" s="351">
        <v>2500</v>
      </c>
      <c r="L83" s="210"/>
      <c r="M83" s="491"/>
      <c r="N83" s="194"/>
      <c r="O83" s="350">
        <f>K83</f>
        <v>2500</v>
      </c>
      <c r="P83" s="312"/>
      <c r="Q83" s="350">
        <f>O83</f>
        <v>2500</v>
      </c>
      <c r="R83" s="312"/>
      <c r="S83" s="350">
        <f>Q83</f>
        <v>2500</v>
      </c>
      <c r="T83" s="54"/>
      <c r="U83" s="55"/>
      <c r="W83" s="386"/>
    </row>
    <row r="84" spans="2:23" s="52" customFormat="1" ht="16.95" customHeight="1">
      <c r="B84" s="322">
        <v>4039.75</v>
      </c>
      <c r="C84"/>
      <c r="D84" s="103"/>
      <c r="E84" s="288" t="s">
        <v>102</v>
      </c>
      <c r="F84" s="413"/>
      <c r="G84" s="464" t="s">
        <v>147</v>
      </c>
      <c r="H84" s="58"/>
      <c r="I84" s="145">
        <f>'[1]Budget-Forecast Comparison Q3'!K83</f>
        <v>0</v>
      </c>
      <c r="J84" s="62"/>
      <c r="K84" s="465">
        <v>0</v>
      </c>
      <c r="L84" s="210"/>
      <c r="M84" s="491"/>
      <c r="N84" s="194"/>
      <c r="O84" s="351">
        <f>-O160</f>
        <v>382</v>
      </c>
      <c r="P84" s="364">
        <v>10</v>
      </c>
      <c r="Q84" s="351">
        <f>-Q160</f>
        <v>478</v>
      </c>
      <c r="R84" s="364">
        <v>10</v>
      </c>
      <c r="S84" s="351">
        <f>-S160</f>
        <v>442</v>
      </c>
      <c r="T84" s="54"/>
      <c r="U84" s="183">
        <v>5</v>
      </c>
      <c r="W84" s="386"/>
    </row>
    <row r="85" spans="2:23" s="52" customFormat="1" ht="16.95" customHeight="1">
      <c r="B85" s="322"/>
      <c r="C85"/>
      <c r="D85" s="103"/>
      <c r="E85" s="288"/>
      <c r="F85" s="413"/>
      <c r="G85" s="352" t="s">
        <v>132</v>
      </c>
      <c r="H85" s="58"/>
      <c r="I85" s="145">
        <f>'[1]Budget-Forecast Comparison Q3'!K84</f>
        <v>0</v>
      </c>
      <c r="J85" s="62"/>
      <c r="K85" s="353">
        <v>5000</v>
      </c>
      <c r="L85" s="210"/>
      <c r="M85" s="491"/>
      <c r="N85" s="194"/>
      <c r="O85" s="350">
        <f>K85</f>
        <v>5000</v>
      </c>
      <c r="P85" s="364"/>
      <c r="Q85" s="350">
        <f>K85</f>
        <v>5000</v>
      </c>
      <c r="R85" s="364"/>
      <c r="S85" s="350">
        <f>K85</f>
        <v>5000</v>
      </c>
      <c r="T85" s="54"/>
      <c r="U85" s="183"/>
      <c r="W85" s="386"/>
    </row>
    <row r="86" spans="2:23" s="52" customFormat="1" ht="10.050000000000001" customHeight="1">
      <c r="B86" s="325"/>
      <c r="C86"/>
      <c r="D86" s="103"/>
      <c r="E86" s="63"/>
      <c r="F86" s="411"/>
      <c r="G86" s="64"/>
      <c r="H86" s="58"/>
      <c r="I86" s="131"/>
      <c r="J86" s="62"/>
      <c r="K86" s="131"/>
      <c r="L86" s="210"/>
      <c r="M86" s="491"/>
      <c r="N86" s="194"/>
      <c r="O86" s="131"/>
      <c r="P86" s="157"/>
      <c r="Q86" s="131"/>
      <c r="R86" s="157"/>
      <c r="S86" s="131"/>
      <c r="T86" s="54"/>
      <c r="U86" s="55"/>
      <c r="W86" s="386"/>
    </row>
    <row r="87" spans="2:23" s="52" customFormat="1" ht="16.95" customHeight="1">
      <c r="B87" s="324">
        <f t="shared" ref="B87" si="18">SUM(B79:B86)</f>
        <v>85289.75</v>
      </c>
      <c r="C87"/>
      <c r="D87" s="103"/>
      <c r="E87" s="68"/>
      <c r="F87" s="414"/>
      <c r="G87" s="69"/>
      <c r="H87" s="58"/>
      <c r="I87" s="132">
        <f>SUM(I79:I86)</f>
        <v>11305</v>
      </c>
      <c r="J87" s="62"/>
      <c r="K87" s="132">
        <f t="shared" ref="K87:S87" si="19">SUM(K79:K86)</f>
        <v>74150</v>
      </c>
      <c r="L87" s="213"/>
      <c r="M87" s="491"/>
      <c r="N87" s="196"/>
      <c r="O87" s="132">
        <f t="shared" si="19"/>
        <v>74532</v>
      </c>
      <c r="P87" s="157"/>
      <c r="Q87" s="132">
        <f t="shared" si="19"/>
        <v>74628</v>
      </c>
      <c r="R87" s="157"/>
      <c r="S87" s="132">
        <f t="shared" si="19"/>
        <v>74592</v>
      </c>
      <c r="T87" s="54"/>
      <c r="U87" s="55"/>
      <c r="W87" s="386"/>
    </row>
    <row r="88" spans="2:23" s="52" customFormat="1" ht="9" customHeight="1">
      <c r="B88" s="326"/>
      <c r="C88"/>
      <c r="D88" s="103"/>
      <c r="E88" s="56"/>
      <c r="F88" s="412"/>
      <c r="G88" s="360"/>
      <c r="H88" s="58"/>
      <c r="I88" s="133"/>
      <c r="J88" s="66"/>
      <c r="K88" s="133"/>
      <c r="L88" s="213"/>
      <c r="M88" s="491"/>
      <c r="N88" s="196"/>
      <c r="O88" s="133"/>
      <c r="P88" s="160"/>
      <c r="Q88" s="133"/>
      <c r="R88" s="160"/>
      <c r="S88" s="133"/>
      <c r="T88" s="54"/>
      <c r="U88" s="55"/>
      <c r="W88" s="386"/>
    </row>
    <row r="89" spans="2:23" s="52" customFormat="1" ht="16.95" customHeight="1">
      <c r="B89" s="347">
        <v>500</v>
      </c>
      <c r="C89"/>
      <c r="D89" s="103"/>
      <c r="E89" s="63">
        <v>4800</v>
      </c>
      <c r="F89" s="411"/>
      <c r="G89" s="177" t="s">
        <v>64</v>
      </c>
      <c r="H89" s="58"/>
      <c r="I89" s="145">
        <f>'[1]Budget-Forecast Comparison Q3'!K88</f>
        <v>4097</v>
      </c>
      <c r="J89" s="62"/>
      <c r="K89" s="381">
        <v>480</v>
      </c>
      <c r="L89" s="210"/>
      <c r="M89" s="491"/>
      <c r="N89" s="194"/>
      <c r="O89" s="380">
        <f>K89</f>
        <v>480</v>
      </c>
      <c r="P89" s="157"/>
      <c r="Q89" s="380">
        <f>O89</f>
        <v>480</v>
      </c>
      <c r="R89" s="157"/>
      <c r="S89" s="380">
        <f>Q89</f>
        <v>480</v>
      </c>
      <c r="T89" s="54"/>
      <c r="U89" s="55"/>
      <c r="W89" s="386"/>
    </row>
    <row r="90" spans="2:23" s="1" customFormat="1" ht="9.75" customHeight="1" thickBot="1">
      <c r="B90" s="329"/>
      <c r="C90"/>
      <c r="D90" s="24"/>
      <c r="E90" s="10"/>
      <c r="F90" s="10"/>
      <c r="G90" s="8"/>
      <c r="H90" s="8"/>
      <c r="I90" s="20"/>
      <c r="J90" s="20"/>
      <c r="K90" s="134"/>
      <c r="L90" s="220"/>
      <c r="M90" s="491"/>
      <c r="N90" s="193"/>
      <c r="O90" s="134"/>
      <c r="P90" s="134"/>
      <c r="Q90" s="134"/>
      <c r="R90" s="134"/>
      <c r="S90" s="134"/>
      <c r="T90" s="8"/>
      <c r="U90" s="9"/>
      <c r="W90" s="384"/>
    </row>
    <row r="91" spans="2:23" s="237" customFormat="1" ht="25.05" customHeight="1" thickBot="1">
      <c r="B91" s="330">
        <f>SUM(B89+B87+B77+B57+B53+B40+B34+B13)</f>
        <v>160529.75</v>
      </c>
      <c r="C91" s="2"/>
      <c r="D91" s="228"/>
      <c r="E91" s="229"/>
      <c r="F91" s="229"/>
      <c r="G91" s="238" t="s">
        <v>92</v>
      </c>
      <c r="H91" s="230"/>
      <c r="I91" s="378">
        <f>'[1]Budget-Forecast Comparison Q3'!K90</f>
        <v>88425</v>
      </c>
      <c r="J91" s="231"/>
      <c r="K91" s="255">
        <f>K63+K77+K87+K89</f>
        <v>154079</v>
      </c>
      <c r="L91" s="232"/>
      <c r="M91" s="2"/>
      <c r="N91" s="233"/>
      <c r="O91" s="255">
        <f t="shared" ref="O91:S91" si="20">O63+O77+O87+O89</f>
        <v>154461</v>
      </c>
      <c r="P91" s="234"/>
      <c r="Q91" s="255">
        <f t="shared" si="20"/>
        <v>154557</v>
      </c>
      <c r="R91" s="234"/>
      <c r="S91" s="255">
        <f t="shared" si="20"/>
        <v>154521</v>
      </c>
      <c r="T91" s="235"/>
      <c r="U91" s="236"/>
      <c r="W91" s="387"/>
    </row>
    <row r="92" spans="2:23" s="1" customFormat="1" ht="4.95" customHeight="1" thickBot="1">
      <c r="B92" s="331"/>
      <c r="C92"/>
      <c r="D92" s="25"/>
      <c r="E92" s="22"/>
      <c r="F92" s="22"/>
      <c r="G92" s="130" t="s">
        <v>58</v>
      </c>
      <c r="H92" s="13"/>
      <c r="I92" s="7"/>
      <c r="J92" s="7"/>
      <c r="K92" s="7"/>
      <c r="L92" s="221"/>
      <c r="M92" s="491"/>
      <c r="N92" s="201"/>
      <c r="O92" s="7"/>
      <c r="P92" s="170"/>
      <c r="Q92" s="7"/>
      <c r="R92" s="170"/>
      <c r="S92" s="7"/>
      <c r="T92" s="13"/>
      <c r="U92" s="12"/>
      <c r="W92" s="384"/>
    </row>
    <row r="93" spans="2:23" s="1" customFormat="1" ht="15" customHeight="1" thickTop="1" thickBot="1">
      <c r="B93" s="310"/>
      <c r="C93"/>
      <c r="D93" s="122"/>
      <c r="E93" s="125"/>
      <c r="F93" s="22"/>
      <c r="G93" s="13"/>
      <c r="H93" s="123"/>
      <c r="I93" s="124"/>
      <c r="J93" s="124"/>
      <c r="K93" s="124"/>
      <c r="L93" s="171"/>
      <c r="M93" s="491"/>
      <c r="N93" s="172"/>
      <c r="O93" s="124"/>
      <c r="P93" s="171"/>
      <c r="Q93" s="124"/>
      <c r="R93" s="171"/>
      <c r="S93" s="124"/>
      <c r="T93" s="8"/>
      <c r="U93" s="123"/>
      <c r="W93" s="384"/>
    </row>
    <row r="94" spans="2:23" s="1" customFormat="1" ht="10.050000000000001" customHeight="1" thickTop="1">
      <c r="B94" s="332"/>
      <c r="C94"/>
      <c r="D94" s="4"/>
      <c r="E94" s="26"/>
      <c r="F94" s="26"/>
      <c r="G94" s="27"/>
      <c r="H94" s="18"/>
      <c r="I94" s="28"/>
      <c r="J94" s="17"/>
      <c r="K94" s="28"/>
      <c r="L94" s="206"/>
      <c r="M94" s="491"/>
      <c r="N94" s="227"/>
      <c r="O94" s="28"/>
      <c r="P94" s="172"/>
      <c r="Q94" s="28"/>
      <c r="R94" s="172"/>
      <c r="S94" s="28"/>
      <c r="T94" s="18"/>
      <c r="U94" s="19"/>
      <c r="W94" s="384"/>
    </row>
    <row r="95" spans="2:23" s="85" customFormat="1" ht="16.05" customHeight="1">
      <c r="B95" s="318" t="s">
        <v>120</v>
      </c>
      <c r="C95"/>
      <c r="D95" s="100"/>
      <c r="E95" s="80"/>
      <c r="F95" s="408"/>
      <c r="G95" s="81"/>
      <c r="H95" s="82"/>
      <c r="I95" s="143" t="s">
        <v>66</v>
      </c>
      <c r="J95" s="79"/>
      <c r="K95" s="187" t="s">
        <v>44</v>
      </c>
      <c r="L95" s="215"/>
      <c r="M95" s="491"/>
      <c r="N95" s="192"/>
      <c r="O95" s="78" t="s">
        <v>44</v>
      </c>
      <c r="P95" s="164"/>
      <c r="Q95" s="78" t="s">
        <v>44</v>
      </c>
      <c r="R95" s="164"/>
      <c r="S95" s="78" t="s">
        <v>44</v>
      </c>
      <c r="T95" s="83"/>
      <c r="U95" s="84"/>
      <c r="W95" s="385"/>
    </row>
    <row r="96" spans="2:23" s="85" customFormat="1" ht="16.05" customHeight="1">
      <c r="B96" s="319" t="s">
        <v>1</v>
      </c>
      <c r="C96"/>
      <c r="D96" s="100"/>
      <c r="E96" s="86" t="s">
        <v>45</v>
      </c>
      <c r="F96" s="409"/>
      <c r="G96" s="283" t="s">
        <v>42</v>
      </c>
      <c r="H96" s="79"/>
      <c r="I96" s="144" t="s">
        <v>61</v>
      </c>
      <c r="J96" s="79"/>
      <c r="K96" s="188" t="s">
        <v>1</v>
      </c>
      <c r="L96" s="215"/>
      <c r="M96" s="491"/>
      <c r="N96" s="192"/>
      <c r="O96" s="79" t="s">
        <v>1</v>
      </c>
      <c r="P96" s="164"/>
      <c r="Q96" s="79" t="s">
        <v>1</v>
      </c>
      <c r="R96" s="164"/>
      <c r="S96" s="79" t="s">
        <v>1</v>
      </c>
      <c r="T96" s="83"/>
      <c r="U96" s="84"/>
      <c r="W96" s="385"/>
    </row>
    <row r="97" spans="2:23" s="85" customFormat="1" ht="16.05" customHeight="1">
      <c r="B97" s="320" t="s">
        <v>79</v>
      </c>
      <c r="C97"/>
      <c r="D97" s="100"/>
      <c r="E97" s="87"/>
      <c r="F97" s="410"/>
      <c r="G97" s="88"/>
      <c r="H97" s="82"/>
      <c r="I97" s="286" t="s">
        <v>106</v>
      </c>
      <c r="J97" s="79"/>
      <c r="K97" s="287" t="s">
        <v>107</v>
      </c>
      <c r="L97" s="215"/>
      <c r="M97" s="491"/>
      <c r="N97" s="192"/>
      <c r="O97" s="287" t="s">
        <v>107</v>
      </c>
      <c r="P97" s="164"/>
      <c r="Q97" s="287" t="s">
        <v>107</v>
      </c>
      <c r="R97" s="164"/>
      <c r="S97" s="287" t="s">
        <v>107</v>
      </c>
      <c r="T97" s="83"/>
      <c r="U97" s="84"/>
      <c r="W97" s="385"/>
    </row>
    <row r="98" spans="2:23" s="1" customFormat="1" ht="10.050000000000001" customHeight="1">
      <c r="B98" s="333"/>
      <c r="C98"/>
      <c r="D98" s="24"/>
      <c r="E98" s="38"/>
      <c r="F98" s="415"/>
      <c r="G98" s="14"/>
      <c r="H98" s="15"/>
      <c r="I98" s="136"/>
      <c r="J98" s="16"/>
      <c r="K98" s="136"/>
      <c r="L98" s="216"/>
      <c r="M98" s="491"/>
      <c r="N98" s="202"/>
      <c r="O98" s="136"/>
      <c r="P98" s="162"/>
      <c r="Q98" s="136"/>
      <c r="R98" s="162"/>
      <c r="S98" s="136"/>
      <c r="T98" s="8"/>
      <c r="U98" s="9"/>
      <c r="W98" s="384"/>
    </row>
    <row r="99" spans="2:23" s="52" customFormat="1" ht="19.95" customHeight="1">
      <c r="B99" s="322">
        <v>93000</v>
      </c>
      <c r="C99"/>
      <c r="D99" s="103"/>
      <c r="E99" s="290">
        <v>1076</v>
      </c>
      <c r="F99" s="416"/>
      <c r="G99" s="464" t="s">
        <v>158</v>
      </c>
      <c r="H99" s="59"/>
      <c r="I99" s="266">
        <f>'[1]Budget-Forecast Comparison Q3'!K98</f>
        <v>93000</v>
      </c>
      <c r="J99" s="62"/>
      <c r="K99" s="367">
        <v>93000</v>
      </c>
      <c r="L99" s="213"/>
      <c r="M99" s="491"/>
      <c r="N99" s="196"/>
      <c r="O99" s="377">
        <v>92000</v>
      </c>
      <c r="P99" s="312"/>
      <c r="Q99" s="377">
        <v>92000</v>
      </c>
      <c r="R99" s="312"/>
      <c r="S99" s="377">
        <v>92000</v>
      </c>
      <c r="T99" s="54"/>
      <c r="U99" s="55"/>
      <c r="W99" s="386"/>
    </row>
    <row r="100" spans="2:23" s="52" customFormat="1" ht="19.95" customHeight="1">
      <c r="B100" s="322">
        <v>65000</v>
      </c>
      <c r="C100"/>
      <c r="D100" s="103"/>
      <c r="E100" s="291"/>
      <c r="F100" s="417"/>
      <c r="G100" s="177" t="s">
        <v>148</v>
      </c>
      <c r="H100" s="59"/>
      <c r="I100" s="466"/>
      <c r="J100" s="62"/>
      <c r="K100" s="466"/>
      <c r="L100" s="213"/>
      <c r="M100" s="491"/>
      <c r="N100" s="196"/>
      <c r="O100" s="467"/>
      <c r="P100" s="312"/>
      <c r="Q100" s="467"/>
      <c r="R100" s="312"/>
      <c r="S100" s="466"/>
      <c r="T100" s="54"/>
      <c r="U100" s="55"/>
      <c r="W100" s="386"/>
    </row>
    <row r="101" spans="2:23" s="52" customFormat="1" ht="16.95" customHeight="1">
      <c r="B101" s="322">
        <v>0</v>
      </c>
      <c r="C101"/>
      <c r="D101" s="103"/>
      <c r="E101" s="291">
        <v>1000</v>
      </c>
      <c r="F101" s="417"/>
      <c r="G101" s="285" t="s">
        <v>82</v>
      </c>
      <c r="H101" s="59"/>
      <c r="I101" s="145">
        <f>'[1]Budget-Forecast Comparison Q3'!K100</f>
        <v>50</v>
      </c>
      <c r="J101" s="62"/>
      <c r="K101" s="258">
        <f>'[2]Budget-Forecast Comparison'!$M88</f>
        <v>0</v>
      </c>
      <c r="L101" s="210"/>
      <c r="M101" s="491"/>
      <c r="N101" s="194"/>
      <c r="O101" s="151">
        <f>'[2]Budget-Forecast Comparison'!$M88</f>
        <v>0</v>
      </c>
      <c r="P101" s="157"/>
      <c r="Q101" s="151">
        <f t="shared" ref="Q101:Q107" si="21">K101</f>
        <v>0</v>
      </c>
      <c r="R101" s="157"/>
      <c r="S101" s="151">
        <f t="shared" ref="S101:S107" si="22">K101</f>
        <v>0</v>
      </c>
      <c r="T101" s="54"/>
      <c r="U101" s="55"/>
      <c r="W101" s="386"/>
    </row>
    <row r="102" spans="2:23" s="52" customFormat="1" ht="16.95" customHeight="1">
      <c r="B102" s="322">
        <v>0</v>
      </c>
      <c r="C102"/>
      <c r="D102" s="103"/>
      <c r="E102" s="292">
        <v>1078</v>
      </c>
      <c r="F102" s="418"/>
      <c r="G102" s="64" t="s">
        <v>83</v>
      </c>
      <c r="H102" s="59"/>
      <c r="I102" s="145">
        <f>'[1]Budget-Forecast Comparison Q3'!K101</f>
        <v>946</v>
      </c>
      <c r="J102" s="62"/>
      <c r="K102" s="258">
        <f>'[2]Budget-Forecast Comparison'!$M89</f>
        <v>0</v>
      </c>
      <c r="L102" s="210"/>
      <c r="M102" s="491"/>
      <c r="N102" s="194"/>
      <c r="O102" s="151">
        <f>'[2]Budget-Forecast Comparison'!$M89</f>
        <v>0</v>
      </c>
      <c r="P102" s="157"/>
      <c r="Q102" s="151">
        <f t="shared" si="21"/>
        <v>0</v>
      </c>
      <c r="R102" s="157"/>
      <c r="S102" s="151">
        <f t="shared" si="22"/>
        <v>0</v>
      </c>
      <c r="T102" s="54"/>
      <c r="U102" s="55"/>
      <c r="W102" s="386"/>
    </row>
    <row r="103" spans="2:23" s="52" customFormat="1" ht="16.95" customHeight="1">
      <c r="B103" s="322">
        <v>0</v>
      </c>
      <c r="C103"/>
      <c r="D103" s="103"/>
      <c r="E103" s="292">
        <v>1079</v>
      </c>
      <c r="F103" s="418"/>
      <c r="G103" s="285" t="s">
        <v>112</v>
      </c>
      <c r="H103" s="59"/>
      <c r="I103" s="145">
        <f>'[1]Budget-Forecast Comparison Q3'!K102</f>
        <v>4097</v>
      </c>
      <c r="J103" s="62"/>
      <c r="K103" s="258">
        <f>'[2]Budget-Forecast Comparison'!$M90</f>
        <v>0</v>
      </c>
      <c r="L103" s="210"/>
      <c r="M103" s="491"/>
      <c r="N103" s="194"/>
      <c r="O103" s="151">
        <f>'[2]Budget-Forecast Comparison'!$M90</f>
        <v>0</v>
      </c>
      <c r="P103" s="157"/>
      <c r="Q103" s="151">
        <f t="shared" si="21"/>
        <v>0</v>
      </c>
      <c r="R103" s="157"/>
      <c r="S103" s="151">
        <f t="shared" si="22"/>
        <v>0</v>
      </c>
      <c r="T103" s="54"/>
      <c r="U103" s="55"/>
      <c r="W103" s="386"/>
    </row>
    <row r="104" spans="2:23" s="52" customFormat="1" ht="16.95" customHeight="1">
      <c r="B104" s="322">
        <v>0</v>
      </c>
      <c r="C104"/>
      <c r="D104" s="103"/>
      <c r="E104" s="292">
        <v>1080</v>
      </c>
      <c r="F104" s="418"/>
      <c r="G104" s="285" t="s">
        <v>67</v>
      </c>
      <c r="H104" s="59"/>
      <c r="I104" s="145">
        <f>'[1]Budget-Forecast Comparison Q3'!$K$127</f>
        <v>0</v>
      </c>
      <c r="J104" s="62"/>
      <c r="K104" s="258">
        <v>0</v>
      </c>
      <c r="L104" s="210"/>
      <c r="M104" s="491"/>
      <c r="N104" s="194"/>
      <c r="O104" s="151">
        <f>K104</f>
        <v>0</v>
      </c>
      <c r="P104" s="157"/>
      <c r="Q104" s="151">
        <f t="shared" si="21"/>
        <v>0</v>
      </c>
      <c r="R104" s="157"/>
      <c r="S104" s="151">
        <f t="shared" si="22"/>
        <v>0</v>
      </c>
      <c r="T104" s="54"/>
      <c r="U104" s="55"/>
      <c r="W104" s="386"/>
    </row>
    <row r="105" spans="2:23" s="52" customFormat="1" ht="16.95" customHeight="1">
      <c r="B105" s="322">
        <v>0</v>
      </c>
      <c r="C105"/>
      <c r="D105" s="103"/>
      <c r="E105" s="292">
        <v>1081</v>
      </c>
      <c r="F105" s="418"/>
      <c r="G105" s="293" t="s">
        <v>72</v>
      </c>
      <c r="H105" s="59"/>
      <c r="I105" s="145">
        <f>'[1]Budget-Forecast Comparison Q3'!K104</f>
        <v>3925</v>
      </c>
      <c r="J105" s="62"/>
      <c r="K105" s="258">
        <v>0</v>
      </c>
      <c r="L105" s="210"/>
      <c r="M105" s="491"/>
      <c r="N105" s="194"/>
      <c r="O105" s="151">
        <f>K105</f>
        <v>0</v>
      </c>
      <c r="P105" s="157"/>
      <c r="Q105" s="151">
        <f t="shared" si="21"/>
        <v>0</v>
      </c>
      <c r="R105" s="157"/>
      <c r="S105" s="151">
        <f t="shared" si="22"/>
        <v>0</v>
      </c>
      <c r="T105" s="54"/>
      <c r="U105" s="55"/>
      <c r="W105" s="386"/>
    </row>
    <row r="106" spans="2:23" s="52" customFormat="1" ht="16.95" customHeight="1">
      <c r="B106" s="322">
        <v>2000</v>
      </c>
      <c r="C106"/>
      <c r="D106" s="103"/>
      <c r="E106" s="288">
        <v>1092</v>
      </c>
      <c r="F106" s="413"/>
      <c r="G106" s="289" t="s">
        <v>113</v>
      </c>
      <c r="H106" s="59"/>
      <c r="I106" s="145">
        <f>'[1]Budget-Forecast Comparison Q3'!K105</f>
        <v>1623</v>
      </c>
      <c r="J106" s="62"/>
      <c r="K106" s="258">
        <v>1000</v>
      </c>
      <c r="L106" s="210"/>
      <c r="M106" s="491"/>
      <c r="N106" s="194"/>
      <c r="O106" s="151">
        <f>K106</f>
        <v>1000</v>
      </c>
      <c r="P106" s="157"/>
      <c r="Q106" s="151">
        <f t="shared" si="21"/>
        <v>1000</v>
      </c>
      <c r="R106" s="157"/>
      <c r="S106" s="151">
        <f t="shared" si="22"/>
        <v>1000</v>
      </c>
      <c r="T106" s="54"/>
      <c r="U106" s="55"/>
      <c r="W106" s="386"/>
    </row>
    <row r="107" spans="2:23" s="52" customFormat="1" ht="16.95" customHeight="1" thickBot="1">
      <c r="B107" s="322">
        <v>10</v>
      </c>
      <c r="C107"/>
      <c r="D107" s="103"/>
      <c r="E107" s="288">
        <v>1093</v>
      </c>
      <c r="F107" s="413"/>
      <c r="G107" s="285" t="s">
        <v>43</v>
      </c>
      <c r="H107" s="59"/>
      <c r="I107" s="145">
        <f>'[1]Budget-Forecast Comparison Q3'!K106</f>
        <v>10</v>
      </c>
      <c r="J107" s="62"/>
      <c r="K107" s="258">
        <v>0</v>
      </c>
      <c r="L107" s="210"/>
      <c r="M107" s="491"/>
      <c r="N107" s="194"/>
      <c r="O107" s="151">
        <f>K107</f>
        <v>0</v>
      </c>
      <c r="P107" s="157"/>
      <c r="Q107" s="151">
        <f t="shared" si="21"/>
        <v>0</v>
      </c>
      <c r="R107" s="157"/>
      <c r="S107" s="151">
        <f t="shared" si="22"/>
        <v>0</v>
      </c>
      <c r="T107" s="54"/>
      <c r="U107" s="55"/>
      <c r="W107" s="386"/>
    </row>
    <row r="108" spans="2:23" s="237" customFormat="1" ht="25.05" customHeight="1" thickTop="1" thickBot="1">
      <c r="B108" s="316">
        <f>SUM(B99:B107)</f>
        <v>160010</v>
      </c>
      <c r="C108" s="2"/>
      <c r="D108" s="228"/>
      <c r="E108" s="239"/>
      <c r="F108" s="239"/>
      <c r="G108" s="240" t="s">
        <v>59</v>
      </c>
      <c r="H108" s="235"/>
      <c r="I108" s="256">
        <f>SUM(I99:I107)</f>
        <v>103651</v>
      </c>
      <c r="J108" s="231"/>
      <c r="K108" s="256">
        <f>SUM(K99:K107)</f>
        <v>94000</v>
      </c>
      <c r="L108" s="232"/>
      <c r="M108" s="2"/>
      <c r="N108" s="233"/>
      <c r="O108" s="256">
        <f>SUM(O99:O107)</f>
        <v>93000</v>
      </c>
      <c r="P108" s="234"/>
      <c r="Q108" s="256">
        <f>SUM(Q99:Q107)</f>
        <v>93000</v>
      </c>
      <c r="R108" s="234"/>
      <c r="S108" s="256">
        <f>SUM(S99:S107)</f>
        <v>93000</v>
      </c>
      <c r="T108" s="235"/>
      <c r="U108" s="236"/>
      <c r="W108" s="387"/>
    </row>
    <row r="109" spans="2:23" s="1" customFormat="1" ht="10.050000000000001" customHeight="1" thickTop="1" thickBot="1">
      <c r="B109" s="309"/>
      <c r="C109"/>
      <c r="D109" s="24"/>
      <c r="E109" s="10"/>
      <c r="F109" s="10"/>
      <c r="G109" s="8"/>
      <c r="H109" s="8"/>
      <c r="I109" s="3"/>
      <c r="J109" s="3"/>
      <c r="K109" s="3"/>
      <c r="L109" s="208"/>
      <c r="M109" s="491"/>
      <c r="N109" s="202"/>
      <c r="O109" s="3"/>
      <c r="P109" s="173"/>
      <c r="Q109" s="3"/>
      <c r="R109" s="173"/>
      <c r="S109" s="3"/>
      <c r="T109" s="8"/>
      <c r="U109" s="9"/>
      <c r="W109" s="384"/>
    </row>
    <row r="110" spans="2:23" s="237" customFormat="1" ht="30" customHeight="1" thickTop="1" thickBot="1">
      <c r="B110" s="314">
        <f>B108-B91</f>
        <v>-519.75</v>
      </c>
      <c r="C110" s="2"/>
      <c r="D110" s="228"/>
      <c r="E110" s="229"/>
      <c r="F110" s="229"/>
      <c r="G110" s="268" t="s">
        <v>48</v>
      </c>
      <c r="H110" s="235"/>
      <c r="I110" s="269">
        <f>I108-I91</f>
        <v>15226</v>
      </c>
      <c r="J110" s="270"/>
      <c r="K110" s="269">
        <f>K108-K91</f>
        <v>-60079</v>
      </c>
      <c r="L110" s="271"/>
      <c r="M110" s="494"/>
      <c r="N110" s="272"/>
      <c r="O110" s="269">
        <f>O108-O91</f>
        <v>-61461</v>
      </c>
      <c r="P110" s="273"/>
      <c r="Q110" s="269">
        <f>Q108-Q91</f>
        <v>-61557</v>
      </c>
      <c r="R110" s="273"/>
      <c r="S110" s="269">
        <f>S108-S91</f>
        <v>-61521</v>
      </c>
      <c r="T110" s="235"/>
      <c r="U110" s="236"/>
      <c r="W110" s="387"/>
    </row>
    <row r="111" spans="2:23" s="1" customFormat="1" ht="16.5" customHeight="1" thickTop="1" thickBot="1">
      <c r="B111" s="311">
        <f>B110/B108</f>
        <v>-3.2482344853446659E-3</v>
      </c>
      <c r="C111"/>
      <c r="D111" s="24"/>
      <c r="E111" s="10"/>
      <c r="F111" s="10"/>
      <c r="G111" s="46" t="s">
        <v>57</v>
      </c>
      <c r="H111" s="8"/>
      <c r="I111" s="33">
        <f>I110/I108</f>
        <v>0.14689679790836557</v>
      </c>
      <c r="J111" s="21"/>
      <c r="K111" s="33">
        <f>K110/K108</f>
        <v>-0.63913829787234044</v>
      </c>
      <c r="L111" s="217"/>
      <c r="M111" s="491"/>
      <c r="N111" s="203"/>
      <c r="O111" s="33">
        <f>O110/O108</f>
        <v>-0.66087096774193543</v>
      </c>
      <c r="P111" s="174"/>
      <c r="Q111" s="33">
        <f>Q110/Q108</f>
        <v>-0.66190322580645167</v>
      </c>
      <c r="R111" s="174"/>
      <c r="S111" s="33">
        <f>S110/S108</f>
        <v>-0.66151612903225809</v>
      </c>
      <c r="T111" s="8"/>
      <c r="U111" s="9"/>
      <c r="W111" s="384"/>
    </row>
    <row r="112" spans="2:23" s="52" customFormat="1" ht="7.95" customHeight="1" thickTop="1">
      <c r="C112"/>
      <c r="D112" s="178"/>
      <c r="E112" s="179"/>
      <c r="F112" s="179"/>
      <c r="G112" s="109"/>
      <c r="H112" s="109"/>
      <c r="I112" s="180"/>
      <c r="J112" s="181"/>
      <c r="K112" s="180"/>
      <c r="L112" s="180"/>
      <c r="M112" s="491"/>
      <c r="N112" s="180"/>
      <c r="O112" s="182"/>
      <c r="P112" s="159"/>
      <c r="Q112" s="182"/>
      <c r="R112" s="159"/>
      <c r="S112" s="182"/>
      <c r="T112" s="109"/>
      <c r="U112" s="109"/>
      <c r="W112" s="386"/>
    </row>
    <row r="113" spans="2:23" s="52" customFormat="1" ht="7.95" customHeight="1" thickBot="1">
      <c r="C113"/>
      <c r="D113" s="119"/>
      <c r="E113" s="120"/>
      <c r="F113" s="120"/>
      <c r="G113" s="117"/>
      <c r="H113" s="117"/>
      <c r="I113" s="121"/>
      <c r="J113" s="116"/>
      <c r="K113" s="141"/>
      <c r="L113" s="141"/>
      <c r="M113" s="491"/>
      <c r="N113" s="160"/>
      <c r="O113" s="121"/>
      <c r="P113" s="158"/>
      <c r="Q113" s="121"/>
      <c r="R113" s="158"/>
      <c r="S113" s="121"/>
      <c r="T113" s="117"/>
      <c r="U113" s="117"/>
      <c r="W113" s="386"/>
    </row>
    <row r="114" spans="2:23" s="1" customFormat="1" ht="10.050000000000001" customHeight="1" thickTop="1">
      <c r="B114" s="334"/>
      <c r="C114"/>
      <c r="D114" s="4"/>
      <c r="E114" s="18"/>
      <c r="F114" s="18"/>
      <c r="G114" s="18"/>
      <c r="H114" s="18"/>
      <c r="I114" s="17"/>
      <c r="J114" s="17"/>
      <c r="K114" s="17"/>
      <c r="L114" s="206"/>
      <c r="M114" s="491"/>
      <c r="N114" s="227"/>
      <c r="O114" s="17"/>
      <c r="P114" s="172"/>
      <c r="Q114" s="17"/>
      <c r="R114" s="172"/>
      <c r="S114" s="17"/>
      <c r="T114" s="18"/>
      <c r="U114" s="19"/>
      <c r="W114" s="384"/>
    </row>
    <row r="115" spans="2:23" s="85" customFormat="1" ht="15" customHeight="1">
      <c r="B115" s="335" t="s">
        <v>121</v>
      </c>
      <c r="C115"/>
      <c r="D115" s="100"/>
      <c r="E115" s="80"/>
      <c r="F115" s="408"/>
      <c r="G115" s="81"/>
      <c r="H115" s="82"/>
      <c r="I115" s="143" t="s">
        <v>66</v>
      </c>
      <c r="J115" s="78"/>
      <c r="K115" s="189" t="s">
        <v>66</v>
      </c>
      <c r="L115" s="207"/>
      <c r="M115" s="491"/>
      <c r="N115" s="204"/>
      <c r="O115" s="163" t="s">
        <v>66</v>
      </c>
      <c r="P115" s="164"/>
      <c r="Q115" s="163" t="s">
        <v>66</v>
      </c>
      <c r="R115" s="164"/>
      <c r="S115" s="163" t="s">
        <v>66</v>
      </c>
      <c r="T115" s="83"/>
      <c r="U115" s="84"/>
      <c r="W115" s="385"/>
    </row>
    <row r="116" spans="2:23" s="85" customFormat="1" ht="15" customHeight="1">
      <c r="B116" s="336" t="s">
        <v>62</v>
      </c>
      <c r="C116"/>
      <c r="D116" s="100"/>
      <c r="E116" s="89"/>
      <c r="F116" s="419"/>
      <c r="G116" s="284" t="s">
        <v>56</v>
      </c>
      <c r="H116" s="82"/>
      <c r="I116" s="144" t="s">
        <v>62</v>
      </c>
      <c r="J116" s="79"/>
      <c r="K116" s="190" t="s">
        <v>62</v>
      </c>
      <c r="L116" s="207"/>
      <c r="M116" s="491"/>
      <c r="N116" s="204"/>
      <c r="O116" s="165" t="s">
        <v>62</v>
      </c>
      <c r="P116" s="164"/>
      <c r="Q116" s="165" t="s">
        <v>62</v>
      </c>
      <c r="R116" s="164"/>
      <c r="S116" s="165" t="s">
        <v>62</v>
      </c>
      <c r="T116" s="83"/>
      <c r="U116" s="84"/>
      <c r="W116" s="385"/>
    </row>
    <row r="117" spans="2:23" s="85" customFormat="1" ht="15" customHeight="1">
      <c r="B117" s="337" t="s">
        <v>122</v>
      </c>
      <c r="C117"/>
      <c r="D117" s="100"/>
      <c r="E117" s="90"/>
      <c r="F117" s="420"/>
      <c r="G117" s="91"/>
      <c r="H117" s="79"/>
      <c r="I117" s="295" t="s">
        <v>91</v>
      </c>
      <c r="J117" s="79"/>
      <c r="K117" s="357" t="s">
        <v>125</v>
      </c>
      <c r="L117" s="207"/>
      <c r="M117" s="491"/>
      <c r="N117" s="204"/>
      <c r="O117" s="348" t="s">
        <v>125</v>
      </c>
      <c r="P117" s="164"/>
      <c r="Q117" s="348" t="s">
        <v>125</v>
      </c>
      <c r="R117" s="164"/>
      <c r="S117" s="348" t="s">
        <v>125</v>
      </c>
      <c r="T117" s="83"/>
      <c r="U117" s="84"/>
      <c r="W117" s="385"/>
    </row>
    <row r="118" spans="2:23" s="1" customFormat="1" ht="13.95" customHeight="1">
      <c r="B118" s="333"/>
      <c r="C118"/>
      <c r="D118" s="24"/>
      <c r="E118" s="8"/>
      <c r="F118" s="8"/>
      <c r="G118" s="8"/>
      <c r="H118" s="8"/>
      <c r="I118" s="3"/>
      <c r="J118" s="3"/>
      <c r="K118" s="3"/>
      <c r="L118" s="208"/>
      <c r="M118" s="491"/>
      <c r="N118" s="202"/>
      <c r="O118" s="3"/>
      <c r="P118" s="173"/>
      <c r="Q118" s="3"/>
      <c r="R118" s="173"/>
      <c r="S118" s="3"/>
      <c r="T118" s="8"/>
      <c r="U118" s="9"/>
      <c r="W118" s="384"/>
    </row>
    <row r="119" spans="2:23" customFormat="1" ht="4.95" customHeight="1">
      <c r="B119" s="338"/>
      <c r="D119" s="35"/>
      <c r="E119" s="36"/>
      <c r="F119" s="421"/>
      <c r="G119" s="37"/>
      <c r="H119" s="15"/>
      <c r="I119" s="150"/>
      <c r="J119" s="15"/>
      <c r="K119" s="150"/>
      <c r="L119" s="209"/>
      <c r="M119" s="491"/>
      <c r="N119" s="205"/>
      <c r="O119" s="150"/>
      <c r="P119" s="167"/>
      <c r="Q119" s="150"/>
      <c r="R119" s="167"/>
      <c r="S119" s="150"/>
      <c r="U119" s="34"/>
      <c r="W119" s="384"/>
    </row>
    <row r="120" spans="2:23" s="72" customFormat="1" ht="16.95" customHeight="1">
      <c r="B120" s="325">
        <v>4772</v>
      </c>
      <c r="C120"/>
      <c r="D120" s="101"/>
      <c r="E120" s="74"/>
      <c r="F120" s="422"/>
      <c r="G120" s="128" t="s">
        <v>51</v>
      </c>
      <c r="H120" s="58"/>
      <c r="I120" s="131">
        <f>'[1]Budget-Forecast Comparison Q3'!$K$118</f>
        <v>980.26</v>
      </c>
      <c r="J120" s="58"/>
      <c r="K120" s="131">
        <f>I121</f>
        <v>16645.999999999996</v>
      </c>
      <c r="L120" s="210"/>
      <c r="M120" s="491"/>
      <c r="N120" s="194"/>
      <c r="O120" s="131">
        <f>K120</f>
        <v>16645.999999999996</v>
      </c>
      <c r="P120" s="166"/>
      <c r="Q120" s="131">
        <f>O120</f>
        <v>16645.999999999996</v>
      </c>
      <c r="R120" s="166"/>
      <c r="S120" s="131">
        <f>Q120</f>
        <v>16645.999999999996</v>
      </c>
      <c r="U120" s="73"/>
      <c r="W120" s="386"/>
    </row>
    <row r="121" spans="2:23" s="72" customFormat="1" ht="16.95" customHeight="1">
      <c r="B121" s="339">
        <v>-3791.74</v>
      </c>
      <c r="C121"/>
      <c r="D121" s="101"/>
      <c r="E121" s="74"/>
      <c r="F121" s="422"/>
      <c r="G121" s="75" t="s">
        <v>63</v>
      </c>
      <c r="I121" s="131">
        <f>'[1]Budget-Forecast Comparison Q3'!$K$119</f>
        <v>16645.999999999996</v>
      </c>
      <c r="J121" s="60"/>
      <c r="K121" s="135">
        <f>$I$143+K110-K134-K141-K120</f>
        <v>-45023.740000000005</v>
      </c>
      <c r="L121" s="211"/>
      <c r="M121" s="491"/>
      <c r="N121" s="194"/>
      <c r="O121" s="135">
        <f>$I$143+O110-O134-O141-O120</f>
        <v>-46405.740000000005</v>
      </c>
      <c r="P121" s="161"/>
      <c r="Q121" s="135">
        <f>$I$143+Q110-Q134-Q141-Q120</f>
        <v>-46501.740000000005</v>
      </c>
      <c r="R121" s="161"/>
      <c r="S121" s="135">
        <f>$I$143+S110-S134-S141-S120</f>
        <v>-46465.740000000005</v>
      </c>
      <c r="U121" s="73"/>
      <c r="W121" s="386"/>
    </row>
    <row r="122" spans="2:23" s="72" customFormat="1" ht="16.95" customHeight="1">
      <c r="B122" s="340">
        <f>SUM(B120:B121)</f>
        <v>980.26000000000022</v>
      </c>
      <c r="C122"/>
      <c r="D122" s="101"/>
      <c r="E122" s="74"/>
      <c r="F122" s="422"/>
      <c r="G122" s="76"/>
      <c r="I122" s="148">
        <f>SUM(I120:I121)</f>
        <v>17626.259999999995</v>
      </c>
      <c r="J122" s="60"/>
      <c r="K122" s="260">
        <f>SUM(K120:K121)</f>
        <v>-28377.740000000009</v>
      </c>
      <c r="L122" s="212"/>
      <c r="M122" s="491"/>
      <c r="N122" s="196"/>
      <c r="O122" s="154">
        <f>SUM(O120:O121)</f>
        <v>-29759.740000000009</v>
      </c>
      <c r="P122" s="161"/>
      <c r="Q122" s="154">
        <f>SUM(Q120:Q121)</f>
        <v>-29855.740000000009</v>
      </c>
      <c r="R122" s="161"/>
      <c r="S122" s="154">
        <f>SUM(S120:S121)</f>
        <v>-29819.740000000009</v>
      </c>
      <c r="U122" s="73"/>
      <c r="W122" s="386"/>
    </row>
    <row r="123" spans="2:23" s="72" customFormat="1" ht="16.95" customHeight="1">
      <c r="B123" s="341"/>
      <c r="C123"/>
      <c r="D123" s="101"/>
      <c r="E123" s="74"/>
      <c r="F123" s="422"/>
      <c r="G123" s="128" t="s">
        <v>89</v>
      </c>
      <c r="H123" s="58"/>
      <c r="I123" s="131"/>
      <c r="J123" s="58"/>
      <c r="K123" s="131"/>
      <c r="L123" s="210"/>
      <c r="M123" s="491"/>
      <c r="N123" s="194"/>
      <c r="O123" s="131"/>
      <c r="P123" s="166"/>
      <c r="Q123" s="131"/>
      <c r="R123" s="166"/>
      <c r="S123" s="131"/>
      <c r="U123" s="73"/>
      <c r="W123" s="386"/>
    </row>
    <row r="124" spans="2:23" s="72" customFormat="1" ht="16.95" customHeight="1">
      <c r="B124" s="322">
        <v>500</v>
      </c>
      <c r="C124"/>
      <c r="D124" s="101"/>
      <c r="E124" s="74"/>
      <c r="F124" s="422"/>
      <c r="G124" s="296" t="s">
        <v>40</v>
      </c>
      <c r="H124" s="58"/>
      <c r="I124" s="131">
        <f>'[1]Budget-Forecast Comparison Q3'!K123</f>
        <v>0</v>
      </c>
      <c r="J124" s="58"/>
      <c r="K124" s="258">
        <v>500</v>
      </c>
      <c r="L124" s="210"/>
      <c r="M124" s="491"/>
      <c r="N124" s="194"/>
      <c r="O124" s="151">
        <f>K124</f>
        <v>500</v>
      </c>
      <c r="P124" s="166"/>
      <c r="Q124" s="151">
        <f>K124</f>
        <v>500</v>
      </c>
      <c r="R124" s="166"/>
      <c r="S124" s="151">
        <f>K124</f>
        <v>500</v>
      </c>
      <c r="U124" s="73"/>
      <c r="W124" s="386"/>
    </row>
    <row r="125" spans="2:23" s="72" customFormat="1" ht="16.95" customHeight="1">
      <c r="B125" s="322">
        <v>4000</v>
      </c>
      <c r="C125"/>
      <c r="D125" s="101"/>
      <c r="E125" s="74"/>
      <c r="F125" s="422"/>
      <c r="G125" s="296" t="s">
        <v>41</v>
      </c>
      <c r="H125" s="58"/>
      <c r="I125" s="131">
        <f>'[1]Budget-Forecast Comparison Q3'!K124</f>
        <v>4000</v>
      </c>
      <c r="J125" s="58"/>
      <c r="K125" s="258">
        <f>'[2]Budget-Forecast Comparison'!$M110</f>
        <v>4000</v>
      </c>
      <c r="L125" s="210"/>
      <c r="M125" s="491"/>
      <c r="N125" s="194"/>
      <c r="O125" s="151">
        <f>'[2]Budget-Forecast Comparison'!$M110</f>
        <v>4000</v>
      </c>
      <c r="P125" s="166"/>
      <c r="Q125" s="151">
        <f>'[2]Budget-Forecast Comparison'!$M110</f>
        <v>4000</v>
      </c>
      <c r="R125" s="166"/>
      <c r="S125" s="151">
        <f>'[2]Budget-Forecast Comparison'!$M110</f>
        <v>4000</v>
      </c>
      <c r="U125" s="73"/>
      <c r="W125" s="386"/>
    </row>
    <row r="126" spans="2:23" s="72" customFormat="1" ht="16.95" customHeight="1">
      <c r="B126" s="322">
        <v>5000</v>
      </c>
      <c r="C126"/>
      <c r="D126" s="101"/>
      <c r="E126" s="74"/>
      <c r="F126" s="422"/>
      <c r="G126" s="379" t="s">
        <v>133</v>
      </c>
      <c r="H126" s="58"/>
      <c r="I126" s="131">
        <f>'[1]Budget-Forecast Comparison Q3'!K125</f>
        <v>5000</v>
      </c>
      <c r="J126" s="58"/>
      <c r="K126" s="258">
        <f>'[2]Budget-Forecast Comparison'!$M111</f>
        <v>5000</v>
      </c>
      <c r="L126" s="210"/>
      <c r="M126" s="491"/>
      <c r="N126" s="194"/>
      <c r="O126" s="151">
        <f>'[2]Budget-Forecast Comparison'!$M111</f>
        <v>5000</v>
      </c>
      <c r="P126" s="166"/>
      <c r="Q126" s="151">
        <f>'[2]Budget-Forecast Comparison'!$M111</f>
        <v>5000</v>
      </c>
      <c r="R126" s="166"/>
      <c r="S126" s="151">
        <f>'[2]Budget-Forecast Comparison'!$M111</f>
        <v>5000</v>
      </c>
      <c r="U126" s="73"/>
      <c r="W126" s="386"/>
    </row>
    <row r="127" spans="2:23" s="72" customFormat="1" ht="16.95" customHeight="1">
      <c r="B127" s="322">
        <v>0</v>
      </c>
      <c r="C127"/>
      <c r="D127" s="101"/>
      <c r="E127" s="74"/>
      <c r="F127" s="422"/>
      <c r="G127" s="296" t="s">
        <v>52</v>
      </c>
      <c r="H127" s="58"/>
      <c r="I127" s="131">
        <f>'[1]Budget-Forecast Comparison Q3'!K126</f>
        <v>500</v>
      </c>
      <c r="J127" s="58"/>
      <c r="K127" s="258">
        <f>'[2]Budget-Forecast Comparison'!$M112</f>
        <v>500</v>
      </c>
      <c r="L127" s="210"/>
      <c r="M127" s="491"/>
      <c r="N127" s="194"/>
      <c r="O127" s="151">
        <f>'[2]Budget-Forecast Comparison'!$M112</f>
        <v>500</v>
      </c>
      <c r="P127" s="166"/>
      <c r="Q127" s="151">
        <f>'[2]Budget-Forecast Comparison'!$M112</f>
        <v>500</v>
      </c>
      <c r="R127" s="166"/>
      <c r="S127" s="151">
        <f>'[2]Budget-Forecast Comparison'!$M112</f>
        <v>500</v>
      </c>
      <c r="U127" s="73"/>
      <c r="W127" s="386"/>
    </row>
    <row r="128" spans="2:23" s="72" customFormat="1" ht="16.95" customHeight="1">
      <c r="B128" s="322">
        <v>0</v>
      </c>
      <c r="C128"/>
      <c r="D128" s="101"/>
      <c r="E128" s="129"/>
      <c r="F128" s="423"/>
      <c r="G128" s="297" t="s">
        <v>67</v>
      </c>
      <c r="H128" s="58"/>
      <c r="I128" s="131">
        <f>'[1]Budget-Forecast Comparison Q3'!K127</f>
        <v>0</v>
      </c>
      <c r="J128" s="58"/>
      <c r="K128" s="258">
        <v>0</v>
      </c>
      <c r="L128" s="210"/>
      <c r="M128" s="491"/>
      <c r="N128" s="194"/>
      <c r="O128" s="151">
        <v>0</v>
      </c>
      <c r="P128" s="166"/>
      <c r="Q128" s="151">
        <v>0</v>
      </c>
      <c r="R128" s="166"/>
      <c r="S128" s="151">
        <v>0</v>
      </c>
      <c r="U128" s="73"/>
      <c r="W128" s="386"/>
    </row>
    <row r="129" spans="2:23" s="72" customFormat="1" ht="16.95" customHeight="1">
      <c r="B129" s="322">
        <v>3000</v>
      </c>
      <c r="C129"/>
      <c r="D129" s="101"/>
      <c r="E129" s="129"/>
      <c r="F129" s="423"/>
      <c r="G129" s="289" t="s">
        <v>114</v>
      </c>
      <c r="H129" s="58"/>
      <c r="I129" s="131">
        <f>'[1]Budget-Forecast Comparison Q3'!K128</f>
        <v>4500</v>
      </c>
      <c r="J129" s="58"/>
      <c r="K129" s="258">
        <v>0</v>
      </c>
      <c r="L129" s="210"/>
      <c r="M129" s="491"/>
      <c r="N129" s="194"/>
      <c r="O129" s="151">
        <v>0</v>
      </c>
      <c r="P129" s="166"/>
      <c r="Q129" s="151">
        <v>0</v>
      </c>
      <c r="R129" s="166"/>
      <c r="S129" s="151">
        <v>0</v>
      </c>
      <c r="U129" s="73"/>
      <c r="W129" s="386"/>
    </row>
    <row r="130" spans="2:23" s="72" customFormat="1" ht="16.95" customHeight="1">
      <c r="B130" s="322">
        <v>1000</v>
      </c>
      <c r="C130"/>
      <c r="D130" s="101"/>
      <c r="E130" s="129"/>
      <c r="F130" s="423"/>
      <c r="G130" s="298" t="s">
        <v>115</v>
      </c>
      <c r="H130" s="58"/>
      <c r="I130" s="131">
        <f>'[1]Budget-Forecast Comparison Q3'!K129</f>
        <v>0</v>
      </c>
      <c r="J130" s="58"/>
      <c r="K130" s="258">
        <v>0</v>
      </c>
      <c r="L130" s="210"/>
      <c r="M130" s="491"/>
      <c r="N130" s="194"/>
      <c r="O130" s="151">
        <v>0</v>
      </c>
      <c r="P130" s="166"/>
      <c r="Q130" s="151">
        <v>0</v>
      </c>
      <c r="R130" s="166"/>
      <c r="S130" s="151">
        <v>0</v>
      </c>
      <c r="U130" s="73"/>
      <c r="W130" s="386"/>
    </row>
    <row r="131" spans="2:23" s="72" customFormat="1" ht="16.95" customHeight="1">
      <c r="B131" s="322">
        <v>0</v>
      </c>
      <c r="C131"/>
      <c r="D131" s="101"/>
      <c r="E131" s="129"/>
      <c r="F131" s="423"/>
      <c r="G131" s="289" t="s">
        <v>111</v>
      </c>
      <c r="H131" s="58"/>
      <c r="I131" s="131">
        <f>'[1]Budget-Forecast Comparison Q3'!K130</f>
        <v>2500</v>
      </c>
      <c r="J131" s="58"/>
      <c r="K131" s="258">
        <v>0</v>
      </c>
      <c r="L131" s="210"/>
      <c r="M131" s="491"/>
      <c r="N131" s="194"/>
      <c r="O131" s="151">
        <v>0</v>
      </c>
      <c r="P131" s="166"/>
      <c r="Q131" s="151">
        <v>0</v>
      </c>
      <c r="R131" s="166"/>
      <c r="S131" s="151">
        <v>0</v>
      </c>
      <c r="U131" s="73"/>
      <c r="W131" s="386"/>
    </row>
    <row r="132" spans="2:23" s="72" customFormat="1" ht="16.95" customHeight="1">
      <c r="B132" s="342">
        <v>0</v>
      </c>
      <c r="C132"/>
      <c r="D132" s="101"/>
      <c r="E132" s="129"/>
      <c r="F132" s="423"/>
      <c r="G132" s="298" t="s">
        <v>97</v>
      </c>
      <c r="H132" s="58"/>
      <c r="I132" s="131">
        <f>'[1]Budget-Forecast Comparison Q3'!K131</f>
        <v>0</v>
      </c>
      <c r="J132" s="58"/>
      <c r="K132" s="258">
        <v>0</v>
      </c>
      <c r="L132" s="210"/>
      <c r="M132" s="495"/>
      <c r="N132" s="194"/>
      <c r="O132" s="151">
        <f>K132</f>
        <v>0</v>
      </c>
      <c r="P132" s="166"/>
      <c r="Q132" s="151">
        <v>0</v>
      </c>
      <c r="R132" s="166"/>
      <c r="S132" s="151">
        <f>K132</f>
        <v>0</v>
      </c>
      <c r="U132" s="73"/>
      <c r="W132" s="386"/>
    </row>
    <row r="133" spans="2:23" s="72" customFormat="1" ht="10.050000000000001" customHeight="1">
      <c r="B133" s="343"/>
      <c r="C133"/>
      <c r="D133" s="101"/>
      <c r="E133" s="129"/>
      <c r="F133" s="423"/>
      <c r="G133" s="176"/>
      <c r="H133" s="58"/>
      <c r="I133" s="131"/>
      <c r="J133" s="58"/>
      <c r="K133" s="131"/>
      <c r="L133" s="210"/>
      <c r="M133" s="496"/>
      <c r="N133" s="194"/>
      <c r="O133" s="131"/>
      <c r="P133" s="166"/>
      <c r="Q133" s="131"/>
      <c r="R133" s="166"/>
      <c r="S133" s="131"/>
      <c r="U133" s="73"/>
      <c r="W133" s="386"/>
    </row>
    <row r="134" spans="2:23" s="72" customFormat="1" ht="16.95" customHeight="1">
      <c r="B134" s="344">
        <f>SUM(B124:B133)</f>
        <v>13500</v>
      </c>
      <c r="C134"/>
      <c r="D134" s="101"/>
      <c r="E134" s="129"/>
      <c r="F134" s="423"/>
      <c r="G134" s="177"/>
      <c r="H134" s="58"/>
      <c r="I134" s="299">
        <f>'[1]Budget-Forecast Comparison Q3'!$K$133</f>
        <v>16500</v>
      </c>
      <c r="J134" s="294"/>
      <c r="K134" s="358">
        <f>SUM(K124:K133)</f>
        <v>10000</v>
      </c>
      <c r="L134" s="210"/>
      <c r="M134" s="491"/>
      <c r="N134" s="194"/>
      <c r="O134" s="358">
        <f t="shared" ref="O134:S134" si="23">SUM(O124:O133)</f>
        <v>10000</v>
      </c>
      <c r="P134" s="306"/>
      <c r="Q134" s="358">
        <f t="shared" si="23"/>
        <v>10000</v>
      </c>
      <c r="R134" s="306"/>
      <c r="S134" s="358">
        <f t="shared" si="23"/>
        <v>10000</v>
      </c>
      <c r="U134" s="73"/>
      <c r="W134" s="386"/>
    </row>
    <row r="135" spans="2:23" s="72" customFormat="1" ht="16.95" customHeight="1">
      <c r="B135" s="341"/>
      <c r="C135"/>
      <c r="D135" s="101"/>
      <c r="E135" s="129"/>
      <c r="F135" s="423"/>
      <c r="G135" s="300" t="s">
        <v>116</v>
      </c>
      <c r="H135" s="58"/>
      <c r="I135" s="131"/>
      <c r="J135" s="58"/>
      <c r="K135" s="131"/>
      <c r="L135" s="210"/>
      <c r="M135" s="497"/>
      <c r="N135" s="194"/>
      <c r="O135" s="131"/>
      <c r="P135" s="166"/>
      <c r="Q135" s="131"/>
      <c r="R135" s="166"/>
      <c r="S135" s="131"/>
      <c r="U135" s="73"/>
      <c r="W135" s="386"/>
    </row>
    <row r="136" spans="2:23" s="72" customFormat="1" ht="16.95" customHeight="1">
      <c r="B136" s="322">
        <v>2345</v>
      </c>
      <c r="C136"/>
      <c r="D136" s="101"/>
      <c r="E136" s="129"/>
      <c r="F136" s="423"/>
      <c r="G136" s="301" t="s">
        <v>117</v>
      </c>
      <c r="H136" s="58"/>
      <c r="I136" s="131">
        <f>'[1]Budget-Forecast Comparison Q3'!$K$136</f>
        <v>3925</v>
      </c>
      <c r="J136" s="58"/>
      <c r="K136" s="258">
        <v>0</v>
      </c>
      <c r="L136" s="210"/>
      <c r="M136" s="495"/>
      <c r="N136" s="194"/>
      <c r="O136" s="151">
        <v>0</v>
      </c>
      <c r="P136" s="166"/>
      <c r="Q136" s="151">
        <v>0</v>
      </c>
      <c r="R136" s="166"/>
      <c r="S136" s="151">
        <v>0</v>
      </c>
      <c r="U136" s="73"/>
      <c r="W136" s="386"/>
    </row>
    <row r="137" spans="2:23" s="72" customFormat="1" ht="16.95" customHeight="1">
      <c r="B137" s="322">
        <v>0</v>
      </c>
      <c r="C137"/>
      <c r="D137" s="101"/>
      <c r="E137" s="129"/>
      <c r="F137" s="423"/>
      <c r="G137" s="301" t="s">
        <v>129</v>
      </c>
      <c r="H137" s="58"/>
      <c r="I137" s="131">
        <v>0</v>
      </c>
      <c r="J137" s="58"/>
      <c r="K137" s="258">
        <v>0</v>
      </c>
      <c r="L137" s="210"/>
      <c r="M137" s="495"/>
      <c r="N137" s="194"/>
      <c r="O137" s="151">
        <v>0</v>
      </c>
      <c r="P137" s="166"/>
      <c r="Q137" s="151">
        <v>0</v>
      </c>
      <c r="R137" s="166"/>
      <c r="S137" s="151">
        <v>0</v>
      </c>
      <c r="U137" s="73"/>
      <c r="W137" s="386"/>
    </row>
    <row r="138" spans="2:23" s="72" customFormat="1" ht="16.95" customHeight="1">
      <c r="B138" s="322">
        <v>5000</v>
      </c>
      <c r="C138"/>
      <c r="D138" s="101"/>
      <c r="E138" s="129"/>
      <c r="F138" s="423"/>
      <c r="G138" s="289" t="s">
        <v>90</v>
      </c>
      <c r="H138" s="58"/>
      <c r="I138" s="131">
        <f>'[1]Budget-Forecast Comparison Q3'!K137</f>
        <v>0</v>
      </c>
      <c r="J138" s="58"/>
      <c r="K138" s="258">
        <v>0</v>
      </c>
      <c r="L138" s="210"/>
      <c r="M138" s="495"/>
      <c r="N138" s="194"/>
      <c r="O138" s="151">
        <v>0</v>
      </c>
      <c r="P138" s="166"/>
      <c r="Q138" s="151">
        <v>0</v>
      </c>
      <c r="R138" s="166"/>
      <c r="S138" s="151">
        <v>0</v>
      </c>
      <c r="U138" s="73"/>
      <c r="W138" s="386"/>
    </row>
    <row r="139" spans="2:23" s="72" customFormat="1" ht="16.95" customHeight="1">
      <c r="B139" s="322">
        <v>4650</v>
      </c>
      <c r="C139"/>
      <c r="D139" s="101"/>
      <c r="E139" s="129"/>
      <c r="F139" s="423"/>
      <c r="G139" s="289" t="s">
        <v>81</v>
      </c>
      <c r="H139" s="58"/>
      <c r="I139" s="131">
        <f>'[1]Budget-Forecast Comparison Q3'!K138</f>
        <v>3650</v>
      </c>
      <c r="J139" s="58"/>
      <c r="K139" s="258">
        <v>0</v>
      </c>
      <c r="L139" s="210"/>
      <c r="M139" s="495"/>
      <c r="N139" s="194"/>
      <c r="O139" s="151">
        <v>0</v>
      </c>
      <c r="P139" s="166"/>
      <c r="Q139" s="151">
        <v>0</v>
      </c>
      <c r="R139" s="166"/>
      <c r="S139" s="151">
        <v>0</v>
      </c>
      <c r="U139" s="73"/>
      <c r="W139" s="386"/>
    </row>
    <row r="140" spans="2:23" s="72" customFormat="1" ht="10.050000000000001" customHeight="1">
      <c r="B140" s="345"/>
      <c r="C140"/>
      <c r="D140" s="101"/>
      <c r="E140" s="71"/>
      <c r="F140" s="424"/>
      <c r="G140" s="77"/>
      <c r="H140" s="58"/>
      <c r="I140" s="131"/>
      <c r="J140" s="58"/>
      <c r="K140" s="135"/>
      <c r="L140" s="210"/>
      <c r="M140" s="491"/>
      <c r="N140" s="194"/>
      <c r="O140" s="135"/>
      <c r="P140" s="166"/>
      <c r="Q140" s="166"/>
      <c r="R140" s="166"/>
      <c r="S140" s="135"/>
      <c r="U140" s="73"/>
      <c r="W140" s="386"/>
    </row>
    <row r="141" spans="2:23" s="72" customFormat="1" ht="16.95" customHeight="1">
      <c r="B141" s="344">
        <f>SUM(B136:B140)</f>
        <v>11995</v>
      </c>
      <c r="C141"/>
      <c r="D141" s="101"/>
      <c r="E141" s="71"/>
      <c r="F141" s="425"/>
      <c r="G141" s="96" t="s">
        <v>73</v>
      </c>
      <c r="H141" s="58"/>
      <c r="I141" s="149">
        <f>'[1]Budget-Forecast Comparison Q3'!$K$140</f>
        <v>7575</v>
      </c>
      <c r="J141" s="58"/>
      <c r="K141" s="359">
        <f>SUM(K136:K140)</f>
        <v>0</v>
      </c>
      <c r="L141" s="213"/>
      <c r="M141" s="491"/>
      <c r="N141" s="196"/>
      <c r="O141" s="153">
        <f t="shared" ref="O141:S141" si="24">SUM(O136:O140)</f>
        <v>0</v>
      </c>
      <c r="P141" s="166"/>
      <c r="Q141" s="153">
        <f>SUM(Q136:Q140)</f>
        <v>0</v>
      </c>
      <c r="S141" s="153">
        <f t="shared" si="24"/>
        <v>0</v>
      </c>
      <c r="U141" s="73"/>
      <c r="W141" s="386"/>
    </row>
    <row r="142" spans="2:23" customFormat="1" ht="10.050000000000001" customHeight="1" thickBot="1">
      <c r="B142" s="346"/>
      <c r="D142" s="35"/>
      <c r="E142" s="44"/>
      <c r="F142" s="426"/>
      <c r="G142" s="45"/>
      <c r="H142" s="15"/>
      <c r="I142" s="51"/>
      <c r="J142" s="49"/>
      <c r="K142" s="50"/>
      <c r="L142" s="214"/>
      <c r="M142" s="491"/>
      <c r="N142" s="193"/>
      <c r="O142" s="468"/>
      <c r="P142" s="175"/>
      <c r="Q142" s="468"/>
      <c r="R142" s="175"/>
      <c r="S142" s="468"/>
      <c r="U142" s="34"/>
      <c r="W142" s="384"/>
    </row>
    <row r="143" spans="2:23" s="98" customFormat="1" ht="30" customHeight="1" thickTop="1" thickBot="1">
      <c r="B143" s="315">
        <v>26475.26</v>
      </c>
      <c r="C143"/>
      <c r="D143" s="102"/>
      <c r="E143" s="483" t="s">
        <v>137</v>
      </c>
      <c r="F143" s="483"/>
      <c r="G143" s="483"/>
      <c r="H143" s="97"/>
      <c r="I143" s="274">
        <f>'[1]Budget-Forecast Comparison Q3'!$G$142+I110</f>
        <v>41701.259999999995</v>
      </c>
      <c r="J143" s="275"/>
      <c r="K143" s="269">
        <f>I143+K110</f>
        <v>-18377.740000000005</v>
      </c>
      <c r="L143" s="271"/>
      <c r="M143" s="498"/>
      <c r="N143" s="272"/>
      <c r="O143" s="269">
        <f>I143+O110</f>
        <v>-19759.740000000005</v>
      </c>
      <c r="P143" s="276"/>
      <c r="Q143" s="269">
        <f>I143+Q110</f>
        <v>-19855.740000000005</v>
      </c>
      <c r="R143" s="276"/>
      <c r="S143" s="269">
        <f>I143+S110</f>
        <v>-19819.740000000005</v>
      </c>
      <c r="U143" s="99"/>
      <c r="W143" s="387"/>
    </row>
    <row r="144" spans="2:23" s="1" customFormat="1" ht="15" customHeight="1" thickTop="1" thickBot="1">
      <c r="B144" s="313"/>
      <c r="C144"/>
      <c r="D144" s="437"/>
      <c r="E144" s="429"/>
      <c r="F144" s="429"/>
      <c r="G144" s="428"/>
      <c r="H144" s="428"/>
      <c r="I144" s="430"/>
      <c r="J144" s="429"/>
      <c r="K144" s="430"/>
      <c r="L144" s="431"/>
      <c r="M144" s="499"/>
      <c r="N144" s="431"/>
      <c r="O144" s="430"/>
      <c r="P144" s="432"/>
      <c r="Q144" s="430"/>
      <c r="R144" s="432"/>
      <c r="S144" s="430"/>
      <c r="T144" s="429"/>
      <c r="U144" s="34"/>
      <c r="V144"/>
      <c r="W144" s="384"/>
    </row>
    <row r="145" spans="2:240" s="1" customFormat="1" ht="25.05" customHeight="1" thickTop="1" thickBot="1">
      <c r="B145" s="427"/>
      <c r="C145"/>
      <c r="D145" s="437"/>
      <c r="E145" s="429"/>
      <c r="F145" s="448"/>
      <c r="G145" s="448" t="s">
        <v>142</v>
      </c>
      <c r="H145" s="458"/>
      <c r="I145" s="460"/>
      <c r="J145" s="459"/>
      <c r="K145" s="460"/>
      <c r="L145" s="461"/>
      <c r="M145" s="499"/>
      <c r="N145" s="431"/>
      <c r="O145" s="430"/>
      <c r="P145" s="432"/>
      <c r="Q145" s="430"/>
      <c r="R145" s="432"/>
      <c r="S145" s="430"/>
      <c r="T145" s="429"/>
      <c r="U145" s="34"/>
      <c r="V145"/>
      <c r="W145" s="384"/>
    </row>
    <row r="146" spans="2:240" s="1" customFormat="1" ht="25.05" customHeight="1" thickTop="1" thickBot="1">
      <c r="B146" s="427"/>
      <c r="C146"/>
      <c r="D146" s="437"/>
      <c r="E146" s="429"/>
      <c r="F146" s="485"/>
      <c r="G146" s="486" t="s">
        <v>143</v>
      </c>
      <c r="H146" s="449"/>
      <c r="I146" s="452"/>
      <c r="J146" s="456"/>
      <c r="K146" s="452"/>
      <c r="L146" s="452"/>
      <c r="M146" s="499"/>
      <c r="N146" s="452"/>
      <c r="O146" s="450">
        <f>O162</f>
        <v>36000</v>
      </c>
      <c r="P146" s="451"/>
      <c r="Q146" s="450">
        <f>Q162</f>
        <v>45000</v>
      </c>
      <c r="R146" s="451"/>
      <c r="S146" s="450">
        <f>S162</f>
        <v>40000</v>
      </c>
      <c r="T146" s="429"/>
      <c r="U146" s="34"/>
      <c r="V146"/>
      <c r="W146" s="384"/>
    </row>
    <row r="147" spans="2:240" s="1" customFormat="1" ht="25.05" customHeight="1" thickTop="1" thickBot="1">
      <c r="B147" s="427"/>
      <c r="C147"/>
      <c r="D147" s="437"/>
      <c r="E147" s="429"/>
      <c r="H147" s="449"/>
      <c r="I147" s="452"/>
      <c r="J147" s="451"/>
      <c r="K147" s="452"/>
      <c r="L147" s="452"/>
      <c r="M147" s="500"/>
      <c r="N147" s="452"/>
      <c r="O147" s="452"/>
      <c r="P147" s="451"/>
      <c r="Q147" s="452"/>
      <c r="R147" s="451"/>
      <c r="S147" s="452"/>
      <c r="T147" s="429"/>
      <c r="U147" s="34"/>
      <c r="V147"/>
      <c r="W147" s="384"/>
    </row>
    <row r="148" spans="2:240" s="98" customFormat="1" ht="30" customHeight="1" thickTop="1">
      <c r="B148" s="443"/>
      <c r="C148"/>
      <c r="D148" s="434"/>
      <c r="E148" s="484" t="s">
        <v>138</v>
      </c>
      <c r="F148" s="484"/>
      <c r="G148" s="484"/>
      <c r="H148" s="407"/>
      <c r="I148" s="436"/>
      <c r="J148" s="436"/>
      <c r="K148" s="435"/>
      <c r="L148" s="435"/>
      <c r="M148" s="499"/>
      <c r="N148" s="435"/>
      <c r="O148" s="442">
        <f>O143+O146</f>
        <v>16240.259999999995</v>
      </c>
      <c r="P148" s="276"/>
      <c r="Q148" s="442">
        <f>Q146+Q143</f>
        <v>25144.259999999995</v>
      </c>
      <c r="R148" s="276"/>
      <c r="S148" s="442">
        <f>S146+S143</f>
        <v>20180.259999999995</v>
      </c>
      <c r="T148" s="433"/>
      <c r="U148" s="99"/>
      <c r="W148" s="387"/>
    </row>
    <row r="149" spans="2:240" s="1" customFormat="1" ht="15" customHeight="1" thickBot="1">
      <c r="B149" s="427"/>
      <c r="C149"/>
      <c r="D149" s="39"/>
      <c r="E149" s="42"/>
      <c r="F149" s="42"/>
      <c r="G149" s="40"/>
      <c r="H149" s="40"/>
      <c r="I149" s="41"/>
      <c r="J149" s="42"/>
      <c r="K149" s="41"/>
      <c r="L149" s="438"/>
      <c r="M149" s="501"/>
      <c r="N149" s="438"/>
      <c r="O149" s="158"/>
      <c r="P149" s="439"/>
      <c r="Q149" s="158"/>
      <c r="R149" s="439"/>
      <c r="S149" s="158"/>
      <c r="T149" s="42"/>
      <c r="U149" s="43"/>
      <c r="V149"/>
      <c r="W149" s="384"/>
    </row>
    <row r="150" spans="2:240" s="186" customFormat="1" ht="15" customHeight="1" thickTop="1" thickBot="1">
      <c r="B150" s="427"/>
      <c r="C150" s="432"/>
      <c r="D150" s="440"/>
      <c r="E150" s="432"/>
      <c r="F150" s="432"/>
      <c r="G150" s="440"/>
      <c r="H150" s="440"/>
      <c r="I150" s="431"/>
      <c r="J150" s="432"/>
      <c r="K150" s="431"/>
      <c r="L150" s="431"/>
      <c r="M150" s="502"/>
      <c r="N150" s="431"/>
      <c r="O150" s="157"/>
      <c r="P150" s="166"/>
      <c r="Q150" s="157"/>
      <c r="R150" s="166"/>
      <c r="S150" s="157"/>
      <c r="T150" s="432"/>
      <c r="U150" s="432"/>
      <c r="V150" s="432"/>
      <c r="W150" s="441"/>
    </row>
    <row r="151" spans="2:240" s="186" customFormat="1" ht="19.95" customHeight="1" thickTop="1" thickBot="1">
      <c r="B151" s="427"/>
      <c r="C151" s="432"/>
      <c r="D151" s="440"/>
      <c r="E151" s="432"/>
      <c r="F151" s="432"/>
      <c r="G151" s="302" t="s">
        <v>118</v>
      </c>
      <c r="H151" s="243"/>
      <c r="I151" s="304">
        <f>'[1]Budget-Forecast Comparison Q3'!$I$142</f>
        <v>25955.509999999995</v>
      </c>
      <c r="J151" s="432"/>
      <c r="K151" s="262"/>
      <c r="L151" s="431"/>
      <c r="M151" s="502"/>
      <c r="N151" s="431"/>
      <c r="O151" s="261" t="s">
        <v>86</v>
      </c>
      <c r="P151" s="261"/>
      <c r="Q151" s="261" t="s">
        <v>87</v>
      </c>
      <c r="R151" s="261"/>
      <c r="S151" s="261" t="s">
        <v>88</v>
      </c>
      <c r="T151" s="432"/>
      <c r="U151" s="432"/>
      <c r="V151" s="432"/>
      <c r="W151" s="441"/>
    </row>
    <row r="152" spans="2:240" ht="19.95" customHeight="1" thickTop="1" thickBot="1">
      <c r="D152" s="428"/>
      <c r="E152" s="185"/>
      <c r="F152" s="185"/>
      <c r="G152" s="303" t="s">
        <v>119</v>
      </c>
      <c r="H152" s="245"/>
      <c r="I152" s="305">
        <f>I143-I151</f>
        <v>15745.75</v>
      </c>
      <c r="J152" s="185"/>
      <c r="K152" s="262"/>
      <c r="O152" s="453" t="s">
        <v>145</v>
      </c>
      <c r="P152" s="454"/>
      <c r="Q152" s="453" t="s">
        <v>145</v>
      </c>
      <c r="R152" s="454"/>
      <c r="S152" s="453" t="s">
        <v>145</v>
      </c>
      <c r="T152" s="185"/>
      <c r="U152" s="185"/>
    </row>
    <row r="153" spans="2:240" s="242" customFormat="1" ht="19.95" customHeight="1">
      <c r="C153" s="241"/>
      <c r="E153" s="85"/>
      <c r="F153" s="85"/>
      <c r="J153" s="85"/>
      <c r="L153" s="244"/>
      <c r="M153" s="503"/>
      <c r="N153" s="244"/>
      <c r="O153" s="455" t="s">
        <v>139</v>
      </c>
      <c r="P153" s="455"/>
      <c r="Q153" s="455" t="s">
        <v>140</v>
      </c>
      <c r="R153" s="455"/>
      <c r="S153" s="455" t="s">
        <v>141</v>
      </c>
      <c r="T153" s="372"/>
      <c r="U153" s="372"/>
      <c r="V153" s="85"/>
      <c r="W153" s="3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5"/>
      <c r="CH153" s="85"/>
      <c r="CI153" s="85"/>
      <c r="CJ153" s="85"/>
      <c r="CK153" s="85"/>
      <c r="CL153" s="85"/>
      <c r="CM153" s="85"/>
      <c r="CN153" s="85"/>
      <c r="CO153" s="85"/>
      <c r="CP153" s="85"/>
      <c r="CQ153" s="85"/>
      <c r="CR153" s="85"/>
      <c r="CS153" s="85"/>
      <c r="CT153" s="85"/>
      <c r="CU153" s="85"/>
      <c r="CV153" s="85"/>
      <c r="CW153" s="85"/>
      <c r="CX153" s="85"/>
      <c r="CY153" s="85"/>
      <c r="CZ153" s="85"/>
      <c r="DA153" s="85"/>
      <c r="DB153" s="85"/>
      <c r="DC153" s="85"/>
      <c r="DD153" s="85"/>
      <c r="DE153" s="85"/>
      <c r="DF153" s="85"/>
      <c r="DG153" s="85"/>
      <c r="DH153" s="85"/>
      <c r="DI153" s="85"/>
      <c r="DJ153" s="85"/>
      <c r="DK153" s="85"/>
      <c r="DL153" s="85"/>
      <c r="DM153" s="85"/>
      <c r="DN153" s="85"/>
      <c r="DO153" s="85"/>
      <c r="DP153" s="85"/>
      <c r="DQ153" s="85"/>
      <c r="DR153" s="85"/>
      <c r="DS153" s="85"/>
      <c r="DT153" s="85"/>
      <c r="DU153" s="85"/>
      <c r="DV153" s="85"/>
      <c r="DW153" s="85"/>
      <c r="DX153" s="85"/>
      <c r="DY153" s="85"/>
      <c r="DZ153" s="85"/>
      <c r="EA153" s="85"/>
      <c r="EB153" s="85"/>
      <c r="EC153" s="85"/>
      <c r="ED153" s="85"/>
      <c r="EE153" s="85"/>
      <c r="EF153" s="85"/>
      <c r="EG153" s="85"/>
      <c r="EH153" s="85"/>
      <c r="EI153" s="85"/>
      <c r="EJ153" s="85"/>
      <c r="EK153" s="85"/>
      <c r="EL153" s="85"/>
      <c r="EM153" s="85"/>
      <c r="EN153" s="85"/>
      <c r="EO153" s="85"/>
      <c r="EP153" s="85"/>
      <c r="EQ153" s="85"/>
      <c r="ER153" s="85"/>
      <c r="ES153" s="85"/>
      <c r="ET153" s="85"/>
      <c r="EU153" s="85"/>
      <c r="EV153" s="85"/>
      <c r="EW153" s="85"/>
      <c r="EX153" s="85"/>
      <c r="EY153" s="85"/>
      <c r="EZ153" s="85"/>
      <c r="FA153" s="85"/>
      <c r="FB153" s="85"/>
      <c r="FC153" s="85"/>
      <c r="FD153" s="85"/>
      <c r="FE153" s="85"/>
      <c r="FF153" s="85"/>
      <c r="FG153" s="85"/>
      <c r="FH153" s="85"/>
      <c r="FI153" s="85"/>
      <c r="FJ153" s="85"/>
      <c r="FK153" s="85"/>
      <c r="FL153" s="85"/>
      <c r="FM153" s="85"/>
      <c r="FN153" s="85"/>
      <c r="FO153" s="85"/>
      <c r="FP153" s="85"/>
      <c r="FQ153" s="85"/>
      <c r="FR153" s="85"/>
      <c r="FS153" s="85"/>
      <c r="FT153" s="85"/>
      <c r="FU153" s="85"/>
      <c r="FV153" s="85"/>
      <c r="FW153" s="85"/>
      <c r="FX153" s="85"/>
      <c r="FY153" s="85"/>
      <c r="FZ153" s="85"/>
      <c r="GA153" s="85"/>
      <c r="GB153" s="85"/>
      <c r="GC153" s="85"/>
      <c r="GD153" s="85"/>
      <c r="GE153" s="85"/>
      <c r="GF153" s="85"/>
      <c r="GG153" s="85"/>
      <c r="GH153" s="85"/>
      <c r="GI153" s="85"/>
      <c r="GJ153" s="85"/>
      <c r="GK153" s="85"/>
      <c r="GL153" s="85"/>
      <c r="GM153" s="85"/>
      <c r="GN153" s="85"/>
      <c r="GO153" s="85"/>
      <c r="GP153" s="85"/>
      <c r="GQ153" s="85"/>
      <c r="GR153" s="85"/>
      <c r="GS153" s="85"/>
      <c r="GT153" s="85"/>
      <c r="GU153" s="85"/>
      <c r="GV153" s="85"/>
      <c r="GW153" s="85"/>
      <c r="GX153" s="85"/>
      <c r="GY153" s="85"/>
      <c r="GZ153" s="85"/>
      <c r="HA153" s="85"/>
      <c r="HB153" s="85"/>
      <c r="HC153" s="85"/>
      <c r="HD153" s="85"/>
      <c r="HE153" s="85"/>
      <c r="HF153" s="85"/>
      <c r="HG153" s="85"/>
      <c r="HH153" s="85"/>
      <c r="HI153" s="85"/>
      <c r="HJ153" s="85"/>
      <c r="HK153" s="85"/>
      <c r="HL153" s="85"/>
      <c r="HM153" s="85"/>
      <c r="HN153" s="85"/>
      <c r="HO153" s="85"/>
      <c r="HP153" s="85"/>
      <c r="HQ153" s="85"/>
      <c r="HR153" s="85"/>
      <c r="HS153" s="85"/>
      <c r="HT153" s="85"/>
      <c r="HU153" s="85"/>
      <c r="HV153" s="85"/>
      <c r="HW153" s="85"/>
      <c r="HX153" s="85"/>
      <c r="HY153" s="85"/>
      <c r="HZ153" s="85"/>
      <c r="IA153" s="85"/>
      <c r="IB153" s="85"/>
      <c r="IC153" s="85"/>
      <c r="ID153" s="85"/>
      <c r="IE153" s="85"/>
      <c r="IF153" s="85"/>
    </row>
    <row r="154" spans="2:240" ht="19.95" customHeight="1" thickBot="1">
      <c r="K154" s="184"/>
      <c r="O154" s="2"/>
      <c r="P154" s="2"/>
      <c r="Q154" s="2"/>
      <c r="R154" s="2"/>
      <c r="S154" s="2"/>
      <c r="T154" s="168"/>
      <c r="U154" s="168"/>
    </row>
    <row r="155" spans="2:240" customFormat="1" ht="19.95" customHeight="1" thickBot="1">
      <c r="F155" s="462"/>
      <c r="G155" s="463" t="s">
        <v>146</v>
      </c>
      <c r="H155" s="444"/>
      <c r="I155" s="444"/>
      <c r="J155" s="444"/>
      <c r="K155" s="444"/>
      <c r="L155" s="444"/>
      <c r="M155" s="504"/>
      <c r="N155" s="444"/>
      <c r="O155" s="246"/>
      <c r="P155" s="362"/>
      <c r="Q155" s="246"/>
      <c r="R155" s="362"/>
      <c r="S155" s="246"/>
      <c r="T155" s="246"/>
      <c r="U155" s="247"/>
      <c r="W155" s="384"/>
    </row>
    <row r="156" spans="2:240" customFormat="1" ht="19.95" customHeight="1">
      <c r="F156" s="445"/>
      <c r="G156" s="446" t="s">
        <v>144</v>
      </c>
      <c r="H156" s="399"/>
      <c r="I156" s="399"/>
      <c r="J156" s="399"/>
      <c r="K156" s="399"/>
      <c r="L156" s="399"/>
      <c r="M156" s="505"/>
      <c r="N156" s="399"/>
      <c r="O156" s="398">
        <v>40000</v>
      </c>
      <c r="P156" s="166"/>
      <c r="Q156" s="398">
        <v>50000</v>
      </c>
      <c r="R156" s="166"/>
      <c r="S156" s="398">
        <v>50000</v>
      </c>
      <c r="T156" s="399"/>
      <c r="U156" s="400"/>
      <c r="V156" s="72"/>
      <c r="W156" s="384"/>
    </row>
    <row r="157" spans="2:240" customFormat="1" ht="19.95" customHeight="1">
      <c r="F157" s="469"/>
      <c r="G157" s="447" t="s">
        <v>136</v>
      </c>
      <c r="H157" s="399"/>
      <c r="I157" s="399"/>
      <c r="J157" s="399"/>
      <c r="K157" s="399"/>
      <c r="L157" s="399"/>
      <c r="M157" s="505"/>
      <c r="N157" s="399"/>
      <c r="O157" s="401">
        <v>2058</v>
      </c>
      <c r="P157" s="166"/>
      <c r="Q157" s="401">
        <v>2572.5</v>
      </c>
      <c r="R157" s="166"/>
      <c r="S157" s="401">
        <v>1278.75</v>
      </c>
      <c r="T157" s="399"/>
      <c r="U157" s="400"/>
      <c r="V157" s="72"/>
      <c r="W157" s="384"/>
    </row>
    <row r="158" spans="2:240" customFormat="1" ht="19.95" customHeight="1">
      <c r="F158" s="469"/>
      <c r="G158" s="488"/>
      <c r="H158" s="488"/>
      <c r="I158" s="512" t="s">
        <v>100</v>
      </c>
      <c r="J158" s="512"/>
      <c r="K158" s="512"/>
      <c r="L158" s="399"/>
      <c r="M158" s="505"/>
      <c r="N158" s="399"/>
      <c r="O158" s="402">
        <f t="shared" ref="O158" si="25">SUM(O156:O157)</f>
        <v>42058</v>
      </c>
      <c r="P158" s="160"/>
      <c r="Q158" s="402">
        <f t="shared" ref="Q158" si="26">SUM(Q156:Q157)</f>
        <v>52572.5</v>
      </c>
      <c r="R158" s="160"/>
      <c r="S158" s="402">
        <f t="shared" ref="S158" si="27">SUM(S156:S157)</f>
        <v>51278.75</v>
      </c>
      <c r="T158" s="399"/>
      <c r="U158" s="400"/>
      <c r="V158" s="72"/>
      <c r="W158" s="384"/>
    </row>
    <row r="159" spans="2:240" customFormat="1" ht="19.95" customHeight="1">
      <c r="F159" s="469"/>
      <c r="G159" s="399" t="s">
        <v>149</v>
      </c>
      <c r="H159" s="399"/>
      <c r="I159" s="399"/>
      <c r="J159" s="399"/>
      <c r="K159" s="399"/>
      <c r="L159" s="399"/>
      <c r="M159" s="505" t="s">
        <v>150</v>
      </c>
      <c r="N159" s="399"/>
      <c r="O159" s="401">
        <v>-4000</v>
      </c>
      <c r="P159" s="157"/>
      <c r="Q159" s="401">
        <v>-5000</v>
      </c>
      <c r="R159" s="157"/>
      <c r="S159" s="401">
        <v>10000</v>
      </c>
      <c r="T159" s="399"/>
      <c r="U159" s="400"/>
      <c r="V159" s="72"/>
      <c r="W159" s="384"/>
    </row>
    <row r="160" spans="2:240" customFormat="1" ht="19.95" customHeight="1">
      <c r="F160" s="469"/>
      <c r="G160" s="399" t="s">
        <v>151</v>
      </c>
      <c r="H160" s="399"/>
      <c r="I160" s="399"/>
      <c r="J160" s="399"/>
      <c r="K160" s="399"/>
      <c r="L160" s="399"/>
      <c r="M160" s="505" t="s">
        <v>150</v>
      </c>
      <c r="N160" s="399"/>
      <c r="O160" s="401">
        <v>-382</v>
      </c>
      <c r="P160" s="157"/>
      <c r="Q160" s="401">
        <v>-478</v>
      </c>
      <c r="R160" s="157"/>
      <c r="S160" s="401">
        <v>-442</v>
      </c>
      <c r="T160" s="399"/>
      <c r="U160" s="400"/>
      <c r="V160" s="72"/>
      <c r="W160" s="384"/>
    </row>
    <row r="161" spans="3:240" customFormat="1" ht="19.95" customHeight="1">
      <c r="F161" s="471"/>
      <c r="G161" s="481"/>
      <c r="H161" s="481"/>
      <c r="I161" s="489" t="s">
        <v>152</v>
      </c>
      <c r="J161" s="489"/>
      <c r="K161" s="489"/>
      <c r="L161" s="472"/>
      <c r="M161" s="506" t="s">
        <v>156</v>
      </c>
      <c r="N161" s="472"/>
      <c r="O161" s="473">
        <f>O157+O160</f>
        <v>1676</v>
      </c>
      <c r="P161" s="474"/>
      <c r="Q161" s="473">
        <f>Q157+Q160</f>
        <v>2094.5</v>
      </c>
      <c r="R161" s="474"/>
      <c r="S161" s="473">
        <f>S157+S160</f>
        <v>836.75</v>
      </c>
      <c r="T161" s="399"/>
      <c r="U161" s="400"/>
      <c r="V161" s="72"/>
      <c r="W161" s="384"/>
    </row>
    <row r="162" spans="3:240" customFormat="1" ht="19.95" customHeight="1">
      <c r="F162" s="469"/>
      <c r="G162" s="482"/>
      <c r="H162" s="482"/>
      <c r="I162" s="487" t="s">
        <v>157</v>
      </c>
      <c r="J162" s="487"/>
      <c r="K162" s="487"/>
      <c r="L162" s="475"/>
      <c r="M162" s="383" t="s">
        <v>156</v>
      </c>
      <c r="N162" s="475"/>
      <c r="O162" s="476">
        <f>O156+O159</f>
        <v>36000</v>
      </c>
      <c r="P162" s="477"/>
      <c r="Q162" s="476">
        <f>Q156+Q159</f>
        <v>45000</v>
      </c>
      <c r="R162" s="477"/>
      <c r="S162" s="476">
        <f>S156-S159</f>
        <v>40000</v>
      </c>
      <c r="T162" s="403"/>
      <c r="U162" s="404"/>
      <c r="V162" s="72"/>
      <c r="W162" s="384"/>
    </row>
    <row r="163" spans="3:240" customFormat="1" ht="19.95" customHeight="1">
      <c r="F163" s="469"/>
      <c r="G163" s="482"/>
      <c r="H163" s="482"/>
      <c r="I163" s="513" t="s">
        <v>155</v>
      </c>
      <c r="J163" s="513"/>
      <c r="K163" s="513"/>
      <c r="L163" s="475"/>
      <c r="M163" s="383" t="s">
        <v>156</v>
      </c>
      <c r="N163" s="475"/>
      <c r="O163" s="490">
        <f>SUM(O161:O162)</f>
        <v>37676</v>
      </c>
      <c r="P163" s="477"/>
      <c r="Q163" s="490">
        <f>SUM(Q161:Q162)</f>
        <v>47094.5</v>
      </c>
      <c r="R163" s="477"/>
      <c r="S163" s="490">
        <f>SUM(S161:S162)</f>
        <v>40836.75</v>
      </c>
      <c r="T163" s="403"/>
      <c r="U163" s="404"/>
      <c r="V163" s="72"/>
      <c r="W163" s="384"/>
    </row>
    <row r="164" spans="3:240" customFormat="1" ht="19.95" customHeight="1" thickBot="1">
      <c r="F164" s="470"/>
      <c r="G164" s="478"/>
      <c r="H164" s="478"/>
      <c r="I164" s="478"/>
      <c r="J164" s="478"/>
      <c r="K164" s="478"/>
      <c r="L164" s="478"/>
      <c r="M164" s="507"/>
      <c r="N164" s="478"/>
      <c r="O164" s="479" t="s">
        <v>96</v>
      </c>
      <c r="P164" s="480"/>
      <c r="Q164" s="479" t="s">
        <v>131</v>
      </c>
      <c r="R164" s="480"/>
      <c r="S164" s="479" t="s">
        <v>135</v>
      </c>
      <c r="T164" s="405"/>
      <c r="U164" s="406"/>
      <c r="V164" s="72"/>
      <c r="W164" s="384"/>
    </row>
    <row r="165" spans="3:240" s="249" customFormat="1" ht="19.95" customHeight="1">
      <c r="C165" s="248"/>
      <c r="E165" s="250"/>
      <c r="F165" s="250"/>
      <c r="G165" s="251"/>
      <c r="H165" s="250"/>
      <c r="I165" s="250"/>
      <c r="J165" s="250"/>
      <c r="K165" s="252"/>
      <c r="L165" s="253"/>
      <c r="M165" s="508"/>
      <c r="N165" s="253"/>
      <c r="O165" s="254"/>
      <c r="P165" s="253"/>
      <c r="Q165" s="254"/>
      <c r="R165" s="253"/>
      <c r="S165" s="254"/>
      <c r="T165" s="254"/>
      <c r="U165" s="254"/>
      <c r="V165" s="250"/>
      <c r="W165" s="385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  <c r="AH165" s="250"/>
      <c r="AI165" s="250"/>
      <c r="AJ165" s="250"/>
      <c r="AK165" s="250"/>
      <c r="AL165" s="250"/>
      <c r="AM165" s="250"/>
      <c r="AN165" s="250"/>
      <c r="AO165" s="250"/>
      <c r="AP165" s="250"/>
      <c r="AQ165" s="250"/>
      <c r="AR165" s="250"/>
      <c r="AS165" s="250"/>
      <c r="AT165" s="250"/>
      <c r="AU165" s="250"/>
      <c r="AV165" s="250"/>
      <c r="AW165" s="250"/>
      <c r="AX165" s="250"/>
      <c r="AY165" s="250"/>
      <c r="AZ165" s="250"/>
      <c r="BA165" s="250"/>
      <c r="BB165" s="250"/>
      <c r="BC165" s="250"/>
      <c r="BD165" s="250"/>
      <c r="BE165" s="250"/>
      <c r="BF165" s="250"/>
      <c r="BG165" s="250"/>
      <c r="BH165" s="250"/>
      <c r="BI165" s="250"/>
      <c r="BJ165" s="250"/>
      <c r="BK165" s="250"/>
      <c r="BL165" s="250"/>
      <c r="BM165" s="250"/>
      <c r="BN165" s="250"/>
      <c r="BO165" s="250"/>
      <c r="BP165" s="250"/>
      <c r="BQ165" s="250"/>
      <c r="BR165" s="250"/>
      <c r="BS165" s="250"/>
      <c r="BT165" s="250"/>
      <c r="BU165" s="250"/>
      <c r="BV165" s="250"/>
      <c r="BW165" s="250"/>
      <c r="BX165" s="250"/>
      <c r="BY165" s="250"/>
      <c r="BZ165" s="250"/>
      <c r="CA165" s="250"/>
      <c r="CB165" s="250"/>
      <c r="CC165" s="250"/>
      <c r="CD165" s="250"/>
      <c r="CE165" s="250"/>
      <c r="CF165" s="250"/>
      <c r="CG165" s="250"/>
      <c r="CH165" s="250"/>
      <c r="CI165" s="250"/>
      <c r="CJ165" s="250"/>
      <c r="CK165" s="250"/>
      <c r="CL165" s="250"/>
      <c r="CM165" s="250"/>
      <c r="CN165" s="250"/>
      <c r="CO165" s="250"/>
      <c r="CP165" s="250"/>
      <c r="CQ165" s="250"/>
      <c r="CR165" s="250"/>
      <c r="CS165" s="250"/>
      <c r="CT165" s="250"/>
      <c r="CU165" s="250"/>
      <c r="CV165" s="250"/>
      <c r="CW165" s="250"/>
      <c r="CX165" s="250"/>
      <c r="CY165" s="250"/>
      <c r="CZ165" s="250"/>
      <c r="DA165" s="250"/>
      <c r="DB165" s="250"/>
      <c r="DC165" s="250"/>
      <c r="DD165" s="250"/>
      <c r="DE165" s="250"/>
      <c r="DF165" s="250"/>
      <c r="DG165" s="250"/>
      <c r="DH165" s="250"/>
      <c r="DI165" s="250"/>
      <c r="DJ165" s="250"/>
      <c r="DK165" s="250"/>
      <c r="DL165" s="250"/>
      <c r="DM165" s="250"/>
      <c r="DN165" s="250"/>
      <c r="DO165" s="250"/>
      <c r="DP165" s="250"/>
      <c r="DQ165" s="250"/>
      <c r="DR165" s="250"/>
      <c r="DS165" s="250"/>
      <c r="DT165" s="250"/>
      <c r="DU165" s="250"/>
      <c r="DV165" s="250"/>
      <c r="DW165" s="250"/>
      <c r="DX165" s="250"/>
      <c r="DY165" s="250"/>
      <c r="DZ165" s="250"/>
      <c r="EA165" s="250"/>
      <c r="EB165" s="250"/>
      <c r="EC165" s="250"/>
      <c r="ED165" s="250"/>
      <c r="EE165" s="250"/>
      <c r="EF165" s="250"/>
      <c r="EG165" s="250"/>
      <c r="EH165" s="250"/>
      <c r="EI165" s="250"/>
      <c r="EJ165" s="250"/>
      <c r="EK165" s="250"/>
      <c r="EL165" s="250"/>
      <c r="EM165" s="250"/>
      <c r="EN165" s="250"/>
      <c r="EO165" s="250"/>
      <c r="EP165" s="250"/>
      <c r="EQ165" s="250"/>
      <c r="ER165" s="250"/>
      <c r="ES165" s="250"/>
      <c r="ET165" s="250"/>
      <c r="EU165" s="250"/>
      <c r="EV165" s="250"/>
      <c r="EW165" s="250"/>
      <c r="EX165" s="250"/>
      <c r="EY165" s="250"/>
      <c r="EZ165" s="250"/>
      <c r="FA165" s="250"/>
      <c r="FB165" s="250"/>
      <c r="FC165" s="250"/>
      <c r="FD165" s="250"/>
      <c r="FE165" s="250"/>
      <c r="FF165" s="250"/>
      <c r="FG165" s="250"/>
      <c r="FH165" s="250"/>
      <c r="FI165" s="250"/>
      <c r="FJ165" s="250"/>
      <c r="FK165" s="250"/>
      <c r="FL165" s="250"/>
      <c r="FM165" s="250"/>
      <c r="FN165" s="250"/>
      <c r="FO165" s="250"/>
      <c r="FP165" s="250"/>
      <c r="FQ165" s="250"/>
      <c r="FR165" s="250"/>
      <c r="FS165" s="250"/>
      <c r="FT165" s="250"/>
      <c r="FU165" s="250"/>
      <c r="FV165" s="250"/>
      <c r="FW165" s="250"/>
      <c r="FX165" s="250"/>
      <c r="FY165" s="250"/>
      <c r="FZ165" s="250"/>
      <c r="GA165" s="250"/>
      <c r="GB165" s="250"/>
      <c r="GC165" s="250"/>
      <c r="GD165" s="250"/>
      <c r="GE165" s="250"/>
      <c r="GF165" s="250"/>
      <c r="GG165" s="250"/>
      <c r="GH165" s="250"/>
      <c r="GI165" s="250"/>
      <c r="GJ165" s="250"/>
      <c r="GK165" s="250"/>
      <c r="GL165" s="250"/>
      <c r="GM165" s="250"/>
      <c r="GN165" s="250"/>
      <c r="GO165" s="250"/>
      <c r="GP165" s="250"/>
      <c r="GQ165" s="250"/>
      <c r="GR165" s="250"/>
      <c r="GS165" s="250"/>
      <c r="GT165" s="250"/>
      <c r="GU165" s="250"/>
      <c r="GV165" s="250"/>
      <c r="GW165" s="250"/>
      <c r="GX165" s="250"/>
      <c r="GY165" s="250"/>
      <c r="GZ165" s="250"/>
      <c r="HA165" s="250"/>
      <c r="HB165" s="250"/>
      <c r="HC165" s="250"/>
      <c r="HD165" s="250"/>
      <c r="HE165" s="250"/>
      <c r="HF165" s="250"/>
      <c r="HG165" s="250"/>
      <c r="HH165" s="250"/>
      <c r="HI165" s="250"/>
      <c r="HJ165" s="250"/>
      <c r="HK165" s="250"/>
      <c r="HL165" s="250"/>
      <c r="HM165" s="250"/>
      <c r="HN165" s="250"/>
      <c r="HO165" s="250"/>
      <c r="HP165" s="250"/>
      <c r="HQ165" s="250"/>
      <c r="HR165" s="250"/>
      <c r="HS165" s="250"/>
      <c r="HT165" s="250"/>
      <c r="HU165" s="250"/>
      <c r="HV165" s="250"/>
      <c r="HW165" s="250"/>
      <c r="HX165" s="250"/>
      <c r="HY165" s="250"/>
      <c r="HZ165" s="250"/>
      <c r="IA165" s="250"/>
      <c r="IB165" s="250"/>
      <c r="IC165" s="250"/>
      <c r="ID165" s="250"/>
      <c r="IE165" s="250"/>
      <c r="IF165" s="250"/>
    </row>
    <row r="166" spans="3:240" s="277" customFormat="1" ht="25.05" customHeight="1">
      <c r="E166" s="280" t="s">
        <v>134</v>
      </c>
      <c r="F166" s="457">
        <v>1</v>
      </c>
      <c r="G166" s="281" t="s">
        <v>153</v>
      </c>
      <c r="H166" s="279"/>
      <c r="I166" s="279"/>
      <c r="J166" s="282"/>
      <c r="K166" s="279"/>
      <c r="L166" s="282"/>
      <c r="M166" s="282"/>
      <c r="N166" s="278"/>
      <c r="W166" s="387"/>
      <c r="X166" s="278"/>
      <c r="Y166" s="278"/>
      <c r="Z166" s="278"/>
      <c r="AA166" s="278"/>
      <c r="AB166" s="278"/>
      <c r="AC166" s="278"/>
      <c r="AD166" s="278"/>
      <c r="AE166" s="278"/>
      <c r="AF166" s="278"/>
      <c r="AG166" s="278"/>
      <c r="AH166" s="278"/>
      <c r="AI166" s="278"/>
      <c r="AJ166" s="278"/>
      <c r="AK166" s="278"/>
      <c r="AL166" s="278"/>
      <c r="AM166" s="278"/>
      <c r="AN166" s="278"/>
      <c r="AO166" s="278"/>
      <c r="AP166" s="278"/>
      <c r="AQ166" s="278"/>
      <c r="AR166" s="278"/>
      <c r="AS166" s="278"/>
      <c r="AT166" s="278"/>
      <c r="AU166" s="278"/>
      <c r="AV166" s="278"/>
      <c r="AW166" s="278"/>
      <c r="AX166" s="278"/>
      <c r="AY166" s="278"/>
      <c r="AZ166" s="278"/>
      <c r="BA166" s="278"/>
      <c r="BB166" s="278"/>
      <c r="BC166" s="278"/>
      <c r="BD166" s="278"/>
      <c r="BE166" s="278"/>
      <c r="BF166" s="278"/>
      <c r="BG166" s="278"/>
      <c r="BH166" s="278"/>
      <c r="BI166" s="278"/>
      <c r="BJ166" s="278"/>
      <c r="BK166" s="278"/>
      <c r="BL166" s="278"/>
      <c r="BM166" s="278"/>
      <c r="BN166" s="278"/>
      <c r="BO166" s="278"/>
      <c r="BP166" s="278"/>
      <c r="BQ166" s="278"/>
      <c r="BR166" s="278"/>
      <c r="BS166" s="278"/>
      <c r="BT166" s="278"/>
      <c r="BU166" s="278"/>
      <c r="BV166" s="278"/>
      <c r="BW166" s="278"/>
      <c r="BX166" s="278"/>
      <c r="BY166" s="278"/>
      <c r="BZ166" s="278"/>
      <c r="CA166" s="278"/>
      <c r="CB166" s="278"/>
      <c r="CC166" s="278"/>
      <c r="CD166" s="278"/>
      <c r="CE166" s="278"/>
      <c r="CF166" s="278"/>
      <c r="CG166" s="278"/>
      <c r="CH166" s="278"/>
      <c r="CI166" s="278"/>
      <c r="CJ166" s="278"/>
      <c r="CK166" s="278"/>
      <c r="CL166" s="278"/>
      <c r="CM166" s="278"/>
      <c r="CN166" s="278"/>
      <c r="CO166" s="278"/>
      <c r="CP166" s="278"/>
      <c r="CQ166" s="278"/>
      <c r="CR166" s="278"/>
      <c r="CS166" s="278"/>
      <c r="CT166" s="278"/>
      <c r="CU166" s="278"/>
      <c r="CV166" s="278"/>
      <c r="CW166" s="278"/>
      <c r="CX166" s="278"/>
      <c r="CY166" s="278"/>
      <c r="CZ166" s="278"/>
      <c r="DA166" s="278"/>
      <c r="DB166" s="278"/>
      <c r="DC166" s="278"/>
      <c r="DD166" s="278"/>
      <c r="DE166" s="278"/>
      <c r="DF166" s="278"/>
      <c r="DG166" s="278"/>
      <c r="DH166" s="278"/>
      <c r="DI166" s="278"/>
      <c r="DJ166" s="278"/>
      <c r="DK166" s="278"/>
      <c r="DL166" s="278"/>
      <c r="DM166" s="278"/>
      <c r="DN166" s="278"/>
      <c r="DO166" s="278"/>
      <c r="DP166" s="278"/>
      <c r="DQ166" s="278"/>
      <c r="DR166" s="278"/>
      <c r="DS166" s="278"/>
      <c r="DT166" s="278"/>
      <c r="DU166" s="278"/>
      <c r="DV166" s="278"/>
      <c r="DW166" s="278"/>
      <c r="DX166" s="278"/>
      <c r="DY166" s="278"/>
      <c r="DZ166" s="278"/>
      <c r="EA166" s="278"/>
      <c r="EB166" s="278"/>
      <c r="EC166" s="278"/>
      <c r="ED166" s="278"/>
      <c r="EE166" s="278"/>
      <c r="EF166" s="278"/>
      <c r="EG166" s="278"/>
      <c r="EH166" s="278"/>
      <c r="EI166" s="278"/>
      <c r="EJ166" s="278"/>
      <c r="EK166" s="278"/>
      <c r="EL166" s="278"/>
      <c r="EM166" s="278"/>
      <c r="EN166" s="278"/>
      <c r="EO166" s="278"/>
      <c r="EP166" s="278"/>
      <c r="EQ166" s="278"/>
      <c r="ER166" s="278"/>
      <c r="ES166" s="278"/>
      <c r="ET166" s="278"/>
      <c r="EU166" s="278"/>
      <c r="EV166" s="278"/>
      <c r="EW166" s="278"/>
      <c r="EX166" s="278"/>
      <c r="EY166" s="278"/>
      <c r="EZ166" s="278"/>
      <c r="FA166" s="278"/>
      <c r="FB166" s="278"/>
      <c r="FC166" s="278"/>
      <c r="FD166" s="278"/>
      <c r="FE166" s="278"/>
      <c r="FF166" s="278"/>
      <c r="FG166" s="278"/>
      <c r="FH166" s="278"/>
      <c r="FI166" s="278"/>
      <c r="FJ166" s="278"/>
      <c r="FK166" s="278"/>
      <c r="FL166" s="278"/>
      <c r="FM166" s="278"/>
      <c r="FN166" s="278"/>
      <c r="FO166" s="278"/>
      <c r="FP166" s="278"/>
      <c r="FQ166" s="278"/>
      <c r="FR166" s="278"/>
      <c r="FS166" s="278"/>
      <c r="FT166" s="278"/>
      <c r="FU166" s="278"/>
      <c r="FV166" s="278"/>
      <c r="FW166" s="278"/>
      <c r="FX166" s="278"/>
      <c r="FY166" s="278"/>
      <c r="FZ166" s="278"/>
      <c r="GA166" s="278"/>
      <c r="GB166" s="278"/>
      <c r="GC166" s="278"/>
      <c r="GD166" s="278"/>
      <c r="GE166" s="278"/>
      <c r="GF166" s="278"/>
      <c r="GG166" s="278"/>
      <c r="GH166" s="278"/>
      <c r="GI166" s="278"/>
      <c r="GJ166" s="278"/>
      <c r="GK166" s="278"/>
      <c r="GL166" s="278"/>
      <c r="GM166" s="278"/>
      <c r="GN166" s="278"/>
      <c r="GO166" s="278"/>
      <c r="GP166" s="278"/>
      <c r="GQ166" s="278"/>
      <c r="GR166" s="278"/>
      <c r="GS166" s="278"/>
      <c r="GT166" s="278"/>
      <c r="GU166" s="278"/>
      <c r="GV166" s="278"/>
      <c r="GW166" s="278"/>
      <c r="GX166" s="278"/>
      <c r="GY166" s="278"/>
      <c r="GZ166" s="278"/>
      <c r="HA166" s="278"/>
      <c r="HB166" s="278"/>
      <c r="HC166" s="278"/>
      <c r="HD166" s="278"/>
      <c r="HE166" s="278"/>
      <c r="HF166" s="278"/>
      <c r="HG166" s="278"/>
      <c r="HH166" s="278"/>
      <c r="HI166" s="278"/>
      <c r="HJ166" s="278"/>
      <c r="HK166" s="278"/>
      <c r="HL166" s="278"/>
      <c r="HM166" s="278"/>
      <c r="HN166" s="278"/>
      <c r="HO166" s="278"/>
      <c r="HP166" s="278"/>
      <c r="HQ166" s="278"/>
      <c r="HR166" s="278"/>
      <c r="HS166" s="278"/>
      <c r="HT166" s="278"/>
      <c r="HU166" s="278"/>
      <c r="HV166" s="278"/>
      <c r="HW166" s="278"/>
      <c r="HX166" s="278"/>
      <c r="HY166" s="278"/>
      <c r="HZ166" s="278"/>
      <c r="IA166" s="278"/>
      <c r="IB166" s="278"/>
      <c r="IC166" s="278"/>
      <c r="ID166" s="278"/>
      <c r="IE166" s="278"/>
      <c r="IF166" s="278"/>
    </row>
    <row r="167" spans="3:240" ht="25.05" customHeight="1">
      <c r="E167" s="280"/>
      <c r="F167" s="457">
        <v>2</v>
      </c>
      <c r="G167" s="281" t="s">
        <v>99</v>
      </c>
      <c r="H167" s="279"/>
      <c r="I167" s="279"/>
      <c r="J167" s="282"/>
      <c r="K167" s="279"/>
      <c r="L167" s="282"/>
      <c r="M167" s="282"/>
      <c r="N167" s="278"/>
    </row>
    <row r="168" spans="3:240" s="389" customFormat="1" ht="19.95" customHeight="1">
      <c r="C168" s="388"/>
      <c r="E168" s="267"/>
      <c r="F168" s="457">
        <v>3</v>
      </c>
      <c r="G168" s="281" t="s">
        <v>154</v>
      </c>
      <c r="H168" s="279"/>
      <c r="I168" s="279"/>
      <c r="J168" s="282"/>
      <c r="K168" s="279"/>
      <c r="L168" s="282"/>
      <c r="M168" s="509"/>
      <c r="N168" s="1"/>
      <c r="O168" s="392"/>
      <c r="P168" s="391"/>
      <c r="Q168" s="392"/>
      <c r="R168" s="391"/>
      <c r="S168" s="392"/>
      <c r="T168" s="393"/>
      <c r="U168" s="393"/>
      <c r="V168" s="390"/>
      <c r="W168" s="384"/>
      <c r="X168" s="390"/>
      <c r="Y168" s="390"/>
      <c r="Z168" s="390"/>
      <c r="AA168" s="390"/>
      <c r="AB168" s="390"/>
      <c r="AC168" s="390"/>
      <c r="AD168" s="390"/>
      <c r="AE168" s="390"/>
      <c r="AF168" s="390"/>
      <c r="AG168" s="390"/>
      <c r="AH168" s="390"/>
      <c r="AI168" s="390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90"/>
      <c r="AX168" s="390"/>
      <c r="AY168" s="390"/>
      <c r="AZ168" s="390"/>
      <c r="BA168" s="390"/>
      <c r="BB168" s="390"/>
      <c r="BC168" s="390"/>
      <c r="BD168" s="390"/>
      <c r="BE168" s="390"/>
      <c r="BF168" s="390"/>
      <c r="BG168" s="390"/>
      <c r="BH168" s="390"/>
      <c r="BI168" s="390"/>
      <c r="BJ168" s="390"/>
      <c r="BK168" s="390"/>
      <c r="BL168" s="390"/>
      <c r="BM168" s="390"/>
      <c r="BN168" s="390"/>
      <c r="BO168" s="390"/>
      <c r="BP168" s="390"/>
      <c r="BQ168" s="390"/>
      <c r="BR168" s="390"/>
      <c r="BS168" s="390"/>
      <c r="BT168" s="390"/>
      <c r="BU168" s="390"/>
      <c r="BV168" s="390"/>
      <c r="BW168" s="390"/>
      <c r="BX168" s="390"/>
      <c r="BY168" s="390"/>
      <c r="BZ168" s="390"/>
      <c r="CA168" s="390"/>
      <c r="CB168" s="390"/>
      <c r="CC168" s="390"/>
      <c r="CD168" s="390"/>
      <c r="CE168" s="390"/>
      <c r="CF168" s="390"/>
      <c r="CG168" s="390"/>
      <c r="CH168" s="390"/>
      <c r="CI168" s="390"/>
      <c r="CJ168" s="390"/>
      <c r="CK168" s="390"/>
      <c r="CL168" s="390"/>
      <c r="CM168" s="390"/>
      <c r="CN168" s="390"/>
      <c r="CO168" s="390"/>
      <c r="CP168" s="390"/>
      <c r="CQ168" s="390"/>
      <c r="CR168" s="390"/>
      <c r="CS168" s="390"/>
      <c r="CT168" s="390"/>
      <c r="CU168" s="390"/>
      <c r="CV168" s="390"/>
      <c r="CW168" s="390"/>
      <c r="CX168" s="390"/>
      <c r="CY168" s="390"/>
      <c r="CZ168" s="390"/>
      <c r="DA168" s="390"/>
      <c r="DB168" s="390"/>
      <c r="DC168" s="390"/>
      <c r="DD168" s="390"/>
      <c r="DE168" s="390"/>
      <c r="DF168" s="390"/>
      <c r="DG168" s="390"/>
      <c r="DH168" s="390"/>
      <c r="DI168" s="390"/>
      <c r="DJ168" s="390"/>
      <c r="DK168" s="390"/>
      <c r="DL168" s="390"/>
      <c r="DM168" s="390"/>
      <c r="DN168" s="390"/>
      <c r="DO168" s="390"/>
      <c r="DP168" s="390"/>
      <c r="DQ168" s="390"/>
      <c r="DR168" s="390"/>
      <c r="DS168" s="390"/>
      <c r="DT168" s="390"/>
      <c r="DU168" s="390"/>
      <c r="DV168" s="390"/>
      <c r="DW168" s="390"/>
      <c r="DX168" s="390"/>
      <c r="DY168" s="390"/>
      <c r="DZ168" s="390"/>
      <c r="EA168" s="390"/>
      <c r="EB168" s="390"/>
      <c r="EC168" s="390"/>
      <c r="ED168" s="390"/>
      <c r="EE168" s="390"/>
      <c r="EF168" s="390"/>
      <c r="EG168" s="390"/>
      <c r="EH168" s="390"/>
      <c r="EI168" s="390"/>
      <c r="EJ168" s="390"/>
      <c r="EK168" s="390"/>
      <c r="EL168" s="390"/>
      <c r="EM168" s="390"/>
      <c r="EN168" s="390"/>
      <c r="EO168" s="390"/>
      <c r="EP168" s="390"/>
      <c r="EQ168" s="390"/>
      <c r="ER168" s="390"/>
      <c r="ES168" s="390"/>
      <c r="ET168" s="390"/>
      <c r="EU168" s="390"/>
      <c r="EV168" s="390"/>
      <c r="EW168" s="390"/>
      <c r="EX168" s="390"/>
      <c r="EY168" s="390"/>
      <c r="EZ168" s="390"/>
      <c r="FA168" s="390"/>
      <c r="FB168" s="390"/>
      <c r="FC168" s="390"/>
      <c r="FD168" s="390"/>
      <c r="FE168" s="390"/>
      <c r="FF168" s="390"/>
      <c r="FG168" s="390"/>
      <c r="FH168" s="390"/>
      <c r="FI168" s="390"/>
      <c r="FJ168" s="390"/>
      <c r="FK168" s="390"/>
      <c r="FL168" s="390"/>
      <c r="FM168" s="390"/>
      <c r="FN168" s="390"/>
      <c r="FO168" s="390"/>
      <c r="FP168" s="390"/>
      <c r="FQ168" s="390"/>
      <c r="FR168" s="390"/>
      <c r="FS168" s="390"/>
      <c r="FT168" s="390"/>
      <c r="FU168" s="390"/>
      <c r="FV168" s="390"/>
      <c r="FW168" s="390"/>
      <c r="FX168" s="390"/>
      <c r="FY168" s="390"/>
      <c r="FZ168" s="390"/>
      <c r="GA168" s="390"/>
      <c r="GB168" s="390"/>
      <c r="GC168" s="390"/>
      <c r="GD168" s="390"/>
      <c r="GE168" s="390"/>
      <c r="GF168" s="390"/>
      <c r="GG168" s="390"/>
      <c r="GH168" s="390"/>
      <c r="GI168" s="390"/>
      <c r="GJ168" s="390"/>
      <c r="GK168" s="390"/>
      <c r="GL168" s="390"/>
      <c r="GM168" s="390"/>
      <c r="GN168" s="390"/>
      <c r="GO168" s="390"/>
      <c r="GP168" s="390"/>
      <c r="GQ168" s="390"/>
      <c r="GR168" s="390"/>
      <c r="GS168" s="390"/>
      <c r="GT168" s="390"/>
      <c r="GU168" s="390"/>
      <c r="GV168" s="390"/>
      <c r="GW168" s="390"/>
      <c r="GX168" s="390"/>
      <c r="GY168" s="390"/>
      <c r="GZ168" s="390"/>
      <c r="HA168" s="390"/>
      <c r="HB168" s="390"/>
      <c r="HC168" s="390"/>
      <c r="HD168" s="390"/>
      <c r="HE168" s="390"/>
      <c r="HF168" s="390"/>
      <c r="HG168" s="390"/>
      <c r="HH168" s="390"/>
      <c r="HI168" s="390"/>
      <c r="HJ168" s="390"/>
      <c r="HK168" s="390"/>
      <c r="HL168" s="390"/>
      <c r="HM168" s="390"/>
      <c r="HN168" s="390"/>
      <c r="HO168" s="390"/>
      <c r="HP168" s="390"/>
      <c r="HQ168" s="390"/>
      <c r="HR168" s="390"/>
      <c r="HS168" s="390"/>
      <c r="HT168" s="390"/>
      <c r="HU168" s="390"/>
      <c r="HV168" s="390"/>
      <c r="HW168" s="390"/>
      <c r="HX168" s="390"/>
      <c r="HY168" s="390"/>
      <c r="HZ168" s="390"/>
      <c r="IA168" s="390"/>
      <c r="IB168" s="390"/>
      <c r="IC168" s="390"/>
      <c r="ID168" s="390"/>
      <c r="IE168" s="390"/>
      <c r="IF168" s="390"/>
    </row>
    <row r="169" spans="3:240" s="396" customFormat="1" ht="19.95" customHeight="1">
      <c r="C169" s="395"/>
      <c r="E169" s="395"/>
      <c r="F169" s="395"/>
      <c r="G169" s="395"/>
      <c r="H169" s="395"/>
      <c r="I169" s="395"/>
      <c r="J169" s="395"/>
      <c r="K169" s="395"/>
      <c r="L169" s="397"/>
      <c r="M169" s="510"/>
      <c r="N169" s="397"/>
      <c r="O169" s="397"/>
      <c r="P169" s="397"/>
      <c r="Q169" s="397"/>
      <c r="R169" s="397"/>
      <c r="S169" s="397"/>
      <c r="T169" s="397"/>
      <c r="U169" s="397"/>
      <c r="V169" s="395"/>
      <c r="W169" s="384"/>
      <c r="X169" s="395"/>
      <c r="Y169" s="395"/>
      <c r="Z169" s="395"/>
      <c r="AA169" s="395"/>
      <c r="AB169" s="395"/>
      <c r="AC169" s="395"/>
      <c r="AD169" s="395"/>
      <c r="AE169" s="395"/>
      <c r="AF169" s="395"/>
      <c r="AG169" s="395"/>
      <c r="AH169" s="395"/>
      <c r="AI169" s="395"/>
      <c r="AJ169" s="395"/>
      <c r="AK169" s="395"/>
      <c r="AL169" s="395"/>
      <c r="AM169" s="395"/>
      <c r="AN169" s="395"/>
      <c r="AO169" s="395"/>
      <c r="AP169" s="395"/>
      <c r="AQ169" s="395"/>
      <c r="AR169" s="395"/>
      <c r="AS169" s="395"/>
      <c r="AT169" s="395"/>
      <c r="AU169" s="395"/>
      <c r="AV169" s="395"/>
      <c r="AW169" s="395"/>
      <c r="AX169" s="395"/>
      <c r="AY169" s="395"/>
      <c r="AZ169" s="395"/>
      <c r="BA169" s="395"/>
      <c r="BB169" s="395"/>
      <c r="BC169" s="395"/>
      <c r="BD169" s="395"/>
      <c r="BE169" s="395"/>
      <c r="BF169" s="395"/>
      <c r="BG169" s="395"/>
      <c r="BH169" s="395"/>
      <c r="BI169" s="395"/>
      <c r="BJ169" s="395"/>
      <c r="BK169" s="395"/>
      <c r="BL169" s="395"/>
      <c r="BM169" s="395"/>
      <c r="BN169" s="395"/>
      <c r="BO169" s="395"/>
      <c r="BP169" s="395"/>
      <c r="BQ169" s="395"/>
      <c r="BR169" s="395"/>
      <c r="BS169" s="395"/>
      <c r="BT169" s="395"/>
      <c r="BU169" s="395"/>
      <c r="BV169" s="395"/>
      <c r="BW169" s="395"/>
      <c r="BX169" s="395"/>
      <c r="BY169" s="395"/>
      <c r="BZ169" s="395"/>
      <c r="CA169" s="395"/>
      <c r="CB169" s="395"/>
      <c r="CC169" s="395"/>
      <c r="CD169" s="395"/>
      <c r="CE169" s="395"/>
      <c r="CF169" s="395"/>
      <c r="CG169" s="395"/>
      <c r="CH169" s="395"/>
      <c r="CI169" s="395"/>
      <c r="CJ169" s="395"/>
      <c r="CK169" s="395"/>
      <c r="CL169" s="395"/>
      <c r="CM169" s="395"/>
      <c r="CN169" s="395"/>
      <c r="CO169" s="395"/>
      <c r="CP169" s="395"/>
      <c r="CQ169" s="395"/>
      <c r="CR169" s="395"/>
      <c r="CS169" s="395"/>
      <c r="CT169" s="395"/>
      <c r="CU169" s="395"/>
      <c r="CV169" s="395"/>
      <c r="CW169" s="395"/>
      <c r="CX169" s="395"/>
      <c r="CY169" s="395"/>
      <c r="CZ169" s="395"/>
      <c r="DA169" s="395"/>
      <c r="DB169" s="395"/>
      <c r="DC169" s="395"/>
      <c r="DD169" s="395"/>
      <c r="DE169" s="395"/>
      <c r="DF169" s="395"/>
      <c r="DG169" s="395"/>
      <c r="DH169" s="395"/>
      <c r="DI169" s="395"/>
      <c r="DJ169" s="395"/>
      <c r="DK169" s="395"/>
      <c r="DL169" s="395"/>
      <c r="DM169" s="395"/>
      <c r="DN169" s="395"/>
      <c r="DO169" s="395"/>
      <c r="DP169" s="395"/>
      <c r="DQ169" s="395"/>
      <c r="DR169" s="395"/>
      <c r="DS169" s="395"/>
      <c r="DT169" s="395"/>
      <c r="DU169" s="395"/>
      <c r="DV169" s="395"/>
      <c r="DW169" s="395"/>
      <c r="DX169" s="395"/>
      <c r="DY169" s="395"/>
      <c r="DZ169" s="395"/>
      <c r="EA169" s="395"/>
      <c r="EB169" s="395"/>
      <c r="EC169" s="395"/>
      <c r="ED169" s="395"/>
      <c r="EE169" s="395"/>
      <c r="EF169" s="395"/>
      <c r="EG169" s="395"/>
      <c r="EH169" s="395"/>
      <c r="EI169" s="395"/>
      <c r="EJ169" s="395"/>
      <c r="EK169" s="395"/>
      <c r="EL169" s="395"/>
      <c r="EM169" s="395"/>
      <c r="EN169" s="395"/>
      <c r="EO169" s="395"/>
      <c r="EP169" s="395"/>
      <c r="EQ169" s="395"/>
      <c r="ER169" s="395"/>
      <c r="ES169" s="395"/>
      <c r="ET169" s="395"/>
      <c r="EU169" s="395"/>
      <c r="EV169" s="395"/>
      <c r="EW169" s="395"/>
      <c r="EX169" s="395"/>
      <c r="EY169" s="395"/>
      <c r="EZ169" s="395"/>
      <c r="FA169" s="395"/>
      <c r="FB169" s="395"/>
      <c r="FC169" s="395"/>
      <c r="FD169" s="395"/>
      <c r="FE169" s="395"/>
      <c r="FF169" s="395"/>
      <c r="FG169" s="395"/>
      <c r="FH169" s="395"/>
      <c r="FI169" s="395"/>
      <c r="FJ169" s="395"/>
      <c r="FK169" s="395"/>
      <c r="FL169" s="395"/>
      <c r="FM169" s="395"/>
      <c r="FN169" s="395"/>
      <c r="FO169" s="395"/>
      <c r="FP169" s="395"/>
      <c r="FQ169" s="395"/>
      <c r="FR169" s="395"/>
      <c r="FS169" s="395"/>
      <c r="FT169" s="395"/>
      <c r="FU169" s="395"/>
      <c r="FV169" s="395"/>
      <c r="FW169" s="395"/>
      <c r="FX169" s="395"/>
      <c r="FY169" s="395"/>
      <c r="FZ169" s="395"/>
      <c r="GA169" s="395"/>
      <c r="GB169" s="395"/>
      <c r="GC169" s="395"/>
      <c r="GD169" s="395"/>
      <c r="GE169" s="395"/>
      <c r="GF169" s="395"/>
      <c r="GG169" s="395"/>
      <c r="GH169" s="395"/>
      <c r="GI169" s="395"/>
      <c r="GJ169" s="395"/>
      <c r="GK169" s="395"/>
      <c r="GL169" s="395"/>
      <c r="GM169" s="395"/>
      <c r="GN169" s="395"/>
      <c r="GO169" s="395"/>
      <c r="GP169" s="395"/>
      <c r="GQ169" s="395"/>
      <c r="GR169" s="395"/>
      <c r="GS169" s="395"/>
      <c r="GT169" s="395"/>
      <c r="GU169" s="395"/>
      <c r="GV169" s="395"/>
      <c r="GW169" s="395"/>
      <c r="GX169" s="395"/>
      <c r="GY169" s="395"/>
      <c r="GZ169" s="395"/>
      <c r="HA169" s="395"/>
      <c r="HB169" s="395"/>
      <c r="HC169" s="395"/>
      <c r="HD169" s="395"/>
      <c r="HE169" s="395"/>
      <c r="HF169" s="395"/>
      <c r="HG169" s="395"/>
      <c r="HH169" s="395"/>
      <c r="HI169" s="395"/>
      <c r="HJ169" s="395"/>
      <c r="HK169" s="395"/>
      <c r="HL169" s="395"/>
      <c r="HM169" s="395"/>
      <c r="HN169" s="395"/>
      <c r="HO169" s="395"/>
      <c r="HP169" s="395"/>
      <c r="HQ169" s="395"/>
      <c r="HR169" s="395"/>
      <c r="HS169" s="395"/>
      <c r="HT169" s="395"/>
      <c r="HU169" s="395"/>
      <c r="HV169" s="395"/>
      <c r="HW169" s="395"/>
      <c r="HX169" s="395"/>
      <c r="HY169" s="395"/>
      <c r="HZ169" s="395"/>
      <c r="IA169" s="395"/>
      <c r="IB169" s="395"/>
      <c r="IC169" s="395"/>
      <c r="ID169" s="395"/>
      <c r="IE169" s="395"/>
      <c r="IF169" s="395"/>
    </row>
    <row r="170" spans="3:240" s="396" customFormat="1" ht="19.95" customHeight="1">
      <c r="C170" s="395"/>
      <c r="E170" s="395"/>
      <c r="F170" s="395"/>
      <c r="G170" s="395"/>
      <c r="H170" s="395"/>
      <c r="I170" s="395"/>
      <c r="J170" s="395"/>
      <c r="K170" s="395"/>
      <c r="L170" s="395"/>
      <c r="M170" s="510"/>
      <c r="N170" s="395"/>
      <c r="O170" s="395"/>
      <c r="P170" s="395"/>
      <c r="Q170" s="395"/>
      <c r="R170" s="395"/>
      <c r="S170" s="395"/>
      <c r="T170" s="395"/>
      <c r="U170" s="395"/>
      <c r="V170" s="395"/>
      <c r="W170" s="384"/>
      <c r="X170" s="395"/>
      <c r="Y170" s="395"/>
      <c r="Z170" s="395"/>
      <c r="AA170" s="395"/>
      <c r="AB170" s="395"/>
      <c r="AC170" s="395"/>
      <c r="AD170" s="395"/>
      <c r="AE170" s="395"/>
      <c r="AF170" s="395"/>
      <c r="AG170" s="395"/>
      <c r="AH170" s="395"/>
      <c r="AI170" s="395"/>
      <c r="AJ170" s="395"/>
      <c r="AK170" s="395"/>
      <c r="AL170" s="395"/>
      <c r="AM170" s="395"/>
      <c r="AN170" s="395"/>
      <c r="AO170" s="395"/>
      <c r="AP170" s="395"/>
      <c r="AQ170" s="395"/>
      <c r="AR170" s="395"/>
      <c r="AS170" s="395"/>
      <c r="AT170" s="395"/>
      <c r="AU170" s="395"/>
      <c r="AV170" s="395"/>
      <c r="AW170" s="395"/>
      <c r="AX170" s="395"/>
      <c r="AY170" s="395"/>
      <c r="AZ170" s="395"/>
      <c r="BA170" s="395"/>
      <c r="BB170" s="395"/>
      <c r="BC170" s="395"/>
      <c r="BD170" s="395"/>
      <c r="BE170" s="395"/>
      <c r="BF170" s="395"/>
      <c r="BG170" s="395"/>
      <c r="BH170" s="395"/>
      <c r="BI170" s="395"/>
      <c r="BJ170" s="395"/>
      <c r="BK170" s="395"/>
      <c r="BL170" s="395"/>
      <c r="BM170" s="395"/>
      <c r="BN170" s="395"/>
      <c r="BO170" s="395"/>
      <c r="BP170" s="395"/>
      <c r="BQ170" s="395"/>
      <c r="BR170" s="395"/>
      <c r="BS170" s="395"/>
      <c r="BT170" s="395"/>
      <c r="BU170" s="395"/>
      <c r="BV170" s="395"/>
      <c r="BW170" s="395"/>
      <c r="BX170" s="395"/>
      <c r="BY170" s="395"/>
      <c r="BZ170" s="395"/>
      <c r="CA170" s="395"/>
      <c r="CB170" s="395"/>
      <c r="CC170" s="395"/>
      <c r="CD170" s="395"/>
      <c r="CE170" s="395"/>
      <c r="CF170" s="395"/>
      <c r="CG170" s="395"/>
      <c r="CH170" s="395"/>
      <c r="CI170" s="395"/>
      <c r="CJ170" s="395"/>
      <c r="CK170" s="395"/>
      <c r="CL170" s="395"/>
      <c r="CM170" s="395"/>
      <c r="CN170" s="395"/>
      <c r="CO170" s="395"/>
      <c r="CP170" s="395"/>
      <c r="CQ170" s="395"/>
      <c r="CR170" s="395"/>
      <c r="CS170" s="395"/>
      <c r="CT170" s="395"/>
      <c r="CU170" s="395"/>
      <c r="CV170" s="395"/>
      <c r="CW170" s="395"/>
      <c r="CX170" s="395"/>
      <c r="CY170" s="395"/>
      <c r="CZ170" s="395"/>
      <c r="DA170" s="395"/>
      <c r="DB170" s="395"/>
      <c r="DC170" s="395"/>
      <c r="DD170" s="395"/>
      <c r="DE170" s="395"/>
      <c r="DF170" s="395"/>
      <c r="DG170" s="395"/>
      <c r="DH170" s="395"/>
      <c r="DI170" s="395"/>
      <c r="DJ170" s="395"/>
      <c r="DK170" s="395"/>
      <c r="DL170" s="395"/>
      <c r="DM170" s="395"/>
      <c r="DN170" s="395"/>
      <c r="DO170" s="395"/>
      <c r="DP170" s="395"/>
      <c r="DQ170" s="395"/>
      <c r="DR170" s="395"/>
      <c r="DS170" s="395"/>
      <c r="DT170" s="395"/>
      <c r="DU170" s="395"/>
      <c r="DV170" s="395"/>
      <c r="DW170" s="395"/>
      <c r="DX170" s="395"/>
      <c r="DY170" s="395"/>
      <c r="DZ170" s="395"/>
      <c r="EA170" s="395"/>
      <c r="EB170" s="395"/>
      <c r="EC170" s="395"/>
      <c r="ED170" s="395"/>
      <c r="EE170" s="395"/>
      <c r="EF170" s="395"/>
      <c r="EG170" s="395"/>
      <c r="EH170" s="395"/>
      <c r="EI170" s="395"/>
      <c r="EJ170" s="395"/>
      <c r="EK170" s="395"/>
      <c r="EL170" s="395"/>
      <c r="EM170" s="395"/>
      <c r="EN170" s="395"/>
      <c r="EO170" s="395"/>
      <c r="EP170" s="395"/>
      <c r="EQ170" s="395"/>
      <c r="ER170" s="395"/>
      <c r="ES170" s="395"/>
      <c r="ET170" s="395"/>
      <c r="EU170" s="395"/>
      <c r="EV170" s="395"/>
      <c r="EW170" s="395"/>
      <c r="EX170" s="395"/>
      <c r="EY170" s="395"/>
      <c r="EZ170" s="395"/>
      <c r="FA170" s="395"/>
      <c r="FB170" s="395"/>
      <c r="FC170" s="395"/>
      <c r="FD170" s="395"/>
      <c r="FE170" s="395"/>
      <c r="FF170" s="395"/>
      <c r="FG170" s="395"/>
      <c r="FH170" s="395"/>
      <c r="FI170" s="395"/>
      <c r="FJ170" s="395"/>
      <c r="FK170" s="395"/>
      <c r="FL170" s="395"/>
      <c r="FM170" s="395"/>
      <c r="FN170" s="395"/>
      <c r="FO170" s="395"/>
      <c r="FP170" s="395"/>
      <c r="FQ170" s="395"/>
      <c r="FR170" s="395"/>
      <c r="FS170" s="395"/>
      <c r="FT170" s="395"/>
      <c r="FU170" s="395"/>
      <c r="FV170" s="395"/>
      <c r="FW170" s="395"/>
      <c r="FX170" s="395"/>
      <c r="FY170" s="395"/>
      <c r="FZ170" s="395"/>
      <c r="GA170" s="395"/>
      <c r="GB170" s="395"/>
      <c r="GC170" s="395"/>
      <c r="GD170" s="395"/>
      <c r="GE170" s="395"/>
      <c r="GF170" s="395"/>
      <c r="GG170" s="395"/>
      <c r="GH170" s="395"/>
      <c r="GI170" s="395"/>
      <c r="GJ170" s="395"/>
      <c r="GK170" s="395"/>
      <c r="GL170" s="395"/>
      <c r="GM170" s="395"/>
      <c r="GN170" s="395"/>
      <c r="GO170" s="395"/>
      <c r="GP170" s="395"/>
      <c r="GQ170" s="395"/>
      <c r="GR170" s="395"/>
      <c r="GS170" s="395"/>
      <c r="GT170" s="395"/>
      <c r="GU170" s="395"/>
      <c r="GV170" s="395"/>
      <c r="GW170" s="395"/>
      <c r="GX170" s="395"/>
      <c r="GY170" s="395"/>
      <c r="GZ170" s="395"/>
      <c r="HA170" s="395"/>
      <c r="HB170" s="395"/>
      <c r="HC170" s="395"/>
      <c r="HD170" s="395"/>
      <c r="HE170" s="395"/>
      <c r="HF170" s="395"/>
      <c r="HG170" s="395"/>
      <c r="HH170" s="395"/>
      <c r="HI170" s="395"/>
      <c r="HJ170" s="395"/>
      <c r="HK170" s="395"/>
      <c r="HL170" s="395"/>
      <c r="HM170" s="395"/>
      <c r="HN170" s="395"/>
      <c r="HO170" s="395"/>
      <c r="HP170" s="395"/>
      <c r="HQ170" s="395"/>
      <c r="HR170" s="395"/>
      <c r="HS170" s="395"/>
      <c r="HT170" s="395"/>
      <c r="HU170" s="395"/>
      <c r="HV170" s="395"/>
      <c r="HW170" s="395"/>
      <c r="HX170" s="395"/>
      <c r="HY170" s="395"/>
      <c r="HZ170" s="395"/>
      <c r="IA170" s="395"/>
      <c r="IB170" s="395"/>
      <c r="IC170" s="395"/>
      <c r="ID170" s="395"/>
      <c r="IE170" s="395"/>
      <c r="IF170" s="395"/>
    </row>
    <row r="171" spans="3:240" s="396" customFormat="1" ht="19.95" customHeight="1">
      <c r="C171" s="395"/>
      <c r="E171" s="395"/>
      <c r="F171" s="395"/>
      <c r="G171" s="395"/>
      <c r="H171" s="395"/>
      <c r="I171" s="395"/>
      <c r="J171" s="395"/>
      <c r="K171" s="395"/>
      <c r="L171" s="395"/>
      <c r="M171" s="510"/>
      <c r="N171" s="395"/>
      <c r="O171" s="395"/>
      <c r="P171" s="395"/>
      <c r="Q171" s="395"/>
      <c r="R171" s="395"/>
      <c r="S171" s="395"/>
      <c r="T171" s="395"/>
      <c r="U171" s="395"/>
      <c r="V171" s="395"/>
      <c r="W171" s="384"/>
      <c r="X171" s="395"/>
      <c r="Y171" s="395"/>
      <c r="Z171" s="395"/>
      <c r="AA171" s="395"/>
      <c r="AB171" s="395"/>
      <c r="AC171" s="395"/>
      <c r="AD171" s="395"/>
      <c r="AE171" s="395"/>
      <c r="AF171" s="395"/>
      <c r="AG171" s="395"/>
      <c r="AH171" s="395"/>
      <c r="AI171" s="395"/>
      <c r="AJ171" s="395"/>
      <c r="AK171" s="395"/>
      <c r="AL171" s="395"/>
      <c r="AM171" s="395"/>
      <c r="AN171" s="395"/>
      <c r="AO171" s="395"/>
      <c r="AP171" s="395"/>
      <c r="AQ171" s="395"/>
      <c r="AR171" s="395"/>
      <c r="AS171" s="395"/>
      <c r="AT171" s="395"/>
      <c r="AU171" s="395"/>
      <c r="AV171" s="395"/>
      <c r="AW171" s="395"/>
      <c r="AX171" s="395"/>
      <c r="AY171" s="395"/>
      <c r="AZ171" s="395"/>
      <c r="BA171" s="395"/>
      <c r="BB171" s="395"/>
      <c r="BC171" s="395"/>
      <c r="BD171" s="395"/>
      <c r="BE171" s="395"/>
      <c r="BF171" s="395"/>
      <c r="BG171" s="395"/>
      <c r="BH171" s="395"/>
      <c r="BI171" s="395"/>
      <c r="BJ171" s="395"/>
      <c r="BK171" s="395"/>
      <c r="BL171" s="395"/>
      <c r="BM171" s="395"/>
      <c r="BN171" s="395"/>
      <c r="BO171" s="395"/>
      <c r="BP171" s="395"/>
      <c r="BQ171" s="395"/>
      <c r="BR171" s="395"/>
      <c r="BS171" s="395"/>
      <c r="BT171" s="395"/>
      <c r="BU171" s="395"/>
      <c r="BV171" s="395"/>
      <c r="BW171" s="395"/>
      <c r="BX171" s="395"/>
      <c r="BY171" s="395"/>
      <c r="BZ171" s="395"/>
      <c r="CA171" s="395"/>
      <c r="CB171" s="395"/>
      <c r="CC171" s="395"/>
      <c r="CD171" s="395"/>
      <c r="CE171" s="395"/>
      <c r="CF171" s="395"/>
      <c r="CG171" s="395"/>
      <c r="CH171" s="395"/>
      <c r="CI171" s="395"/>
      <c r="CJ171" s="395"/>
      <c r="CK171" s="395"/>
      <c r="CL171" s="395"/>
      <c r="CM171" s="395"/>
      <c r="CN171" s="395"/>
      <c r="CO171" s="395"/>
      <c r="CP171" s="395"/>
      <c r="CQ171" s="395"/>
      <c r="CR171" s="395"/>
      <c r="CS171" s="395"/>
      <c r="CT171" s="395"/>
      <c r="CU171" s="395"/>
      <c r="CV171" s="395"/>
      <c r="CW171" s="395"/>
      <c r="CX171" s="395"/>
      <c r="CY171" s="395"/>
      <c r="CZ171" s="395"/>
      <c r="DA171" s="395"/>
      <c r="DB171" s="395"/>
      <c r="DC171" s="395"/>
      <c r="DD171" s="395"/>
      <c r="DE171" s="395"/>
      <c r="DF171" s="395"/>
      <c r="DG171" s="395"/>
      <c r="DH171" s="395"/>
      <c r="DI171" s="395"/>
      <c r="DJ171" s="395"/>
      <c r="DK171" s="395"/>
      <c r="DL171" s="395"/>
      <c r="DM171" s="395"/>
      <c r="DN171" s="395"/>
      <c r="DO171" s="395"/>
      <c r="DP171" s="395"/>
      <c r="DQ171" s="395"/>
      <c r="DR171" s="395"/>
      <c r="DS171" s="395"/>
      <c r="DT171" s="395"/>
      <c r="DU171" s="395"/>
      <c r="DV171" s="395"/>
      <c r="DW171" s="395"/>
      <c r="DX171" s="395"/>
      <c r="DY171" s="395"/>
      <c r="DZ171" s="395"/>
      <c r="EA171" s="395"/>
      <c r="EB171" s="395"/>
      <c r="EC171" s="395"/>
      <c r="ED171" s="395"/>
      <c r="EE171" s="395"/>
      <c r="EF171" s="395"/>
      <c r="EG171" s="395"/>
      <c r="EH171" s="395"/>
      <c r="EI171" s="395"/>
      <c r="EJ171" s="395"/>
      <c r="EK171" s="395"/>
      <c r="EL171" s="395"/>
      <c r="EM171" s="395"/>
      <c r="EN171" s="395"/>
      <c r="EO171" s="395"/>
      <c r="EP171" s="395"/>
      <c r="EQ171" s="395"/>
      <c r="ER171" s="395"/>
      <c r="ES171" s="395"/>
      <c r="ET171" s="395"/>
      <c r="EU171" s="395"/>
      <c r="EV171" s="395"/>
      <c r="EW171" s="395"/>
      <c r="EX171" s="395"/>
      <c r="EY171" s="395"/>
      <c r="EZ171" s="395"/>
      <c r="FA171" s="395"/>
      <c r="FB171" s="395"/>
      <c r="FC171" s="395"/>
      <c r="FD171" s="395"/>
      <c r="FE171" s="395"/>
      <c r="FF171" s="395"/>
      <c r="FG171" s="395"/>
      <c r="FH171" s="395"/>
      <c r="FI171" s="395"/>
      <c r="FJ171" s="395"/>
      <c r="FK171" s="395"/>
      <c r="FL171" s="395"/>
      <c r="FM171" s="395"/>
      <c r="FN171" s="395"/>
      <c r="FO171" s="395"/>
      <c r="FP171" s="395"/>
      <c r="FQ171" s="395"/>
      <c r="FR171" s="395"/>
      <c r="FS171" s="395"/>
      <c r="FT171" s="395"/>
      <c r="FU171" s="395"/>
      <c r="FV171" s="395"/>
      <c r="FW171" s="395"/>
      <c r="FX171" s="395"/>
      <c r="FY171" s="395"/>
      <c r="FZ171" s="395"/>
      <c r="GA171" s="395"/>
      <c r="GB171" s="395"/>
      <c r="GC171" s="395"/>
      <c r="GD171" s="395"/>
      <c r="GE171" s="395"/>
      <c r="GF171" s="395"/>
      <c r="GG171" s="395"/>
      <c r="GH171" s="395"/>
      <c r="GI171" s="395"/>
      <c r="GJ171" s="395"/>
      <c r="GK171" s="395"/>
      <c r="GL171" s="395"/>
      <c r="GM171" s="395"/>
      <c r="GN171" s="395"/>
      <c r="GO171" s="395"/>
      <c r="GP171" s="395"/>
      <c r="GQ171" s="395"/>
      <c r="GR171" s="395"/>
      <c r="GS171" s="395"/>
      <c r="GT171" s="395"/>
      <c r="GU171" s="395"/>
      <c r="GV171" s="395"/>
      <c r="GW171" s="395"/>
      <c r="GX171" s="395"/>
      <c r="GY171" s="395"/>
      <c r="GZ171" s="395"/>
      <c r="HA171" s="395"/>
      <c r="HB171" s="395"/>
      <c r="HC171" s="395"/>
      <c r="HD171" s="395"/>
      <c r="HE171" s="395"/>
      <c r="HF171" s="395"/>
      <c r="HG171" s="395"/>
      <c r="HH171" s="395"/>
      <c r="HI171" s="395"/>
      <c r="HJ171" s="395"/>
      <c r="HK171" s="395"/>
      <c r="HL171" s="395"/>
      <c r="HM171" s="395"/>
      <c r="HN171" s="395"/>
      <c r="HO171" s="395"/>
      <c r="HP171" s="395"/>
      <c r="HQ171" s="395"/>
      <c r="HR171" s="395"/>
      <c r="HS171" s="395"/>
      <c r="HT171" s="395"/>
      <c r="HU171" s="395"/>
      <c r="HV171" s="395"/>
      <c r="HW171" s="395"/>
      <c r="HX171" s="395"/>
      <c r="HY171" s="395"/>
      <c r="HZ171" s="395"/>
      <c r="IA171" s="395"/>
      <c r="IB171" s="395"/>
      <c r="IC171" s="395"/>
      <c r="ID171" s="395"/>
      <c r="IE171" s="395"/>
      <c r="IF171" s="395"/>
    </row>
    <row r="172" spans="3:240" s="396" customFormat="1" ht="19.95" customHeight="1">
      <c r="C172" s="395"/>
      <c r="E172" s="395"/>
      <c r="F172" s="395"/>
      <c r="G172" s="395"/>
      <c r="H172" s="395"/>
      <c r="I172" s="395"/>
      <c r="J172" s="395"/>
      <c r="K172" s="395"/>
      <c r="L172" s="395"/>
      <c r="M172" s="510"/>
      <c r="N172" s="395"/>
      <c r="O172" s="395"/>
      <c r="P172" s="395"/>
      <c r="Q172" s="395"/>
      <c r="R172" s="395"/>
      <c r="S172" s="395"/>
      <c r="T172" s="395"/>
      <c r="U172" s="395"/>
      <c r="V172" s="395"/>
      <c r="W172" s="384"/>
      <c r="X172" s="395"/>
      <c r="Y172" s="395"/>
      <c r="Z172" s="395"/>
      <c r="AA172" s="395"/>
      <c r="AB172" s="395"/>
      <c r="AC172" s="395"/>
      <c r="AD172" s="395"/>
      <c r="AE172" s="395"/>
      <c r="AF172" s="395"/>
      <c r="AG172" s="395"/>
      <c r="AH172" s="395"/>
      <c r="AI172" s="395"/>
      <c r="AJ172" s="395"/>
      <c r="AK172" s="395"/>
      <c r="AL172" s="395"/>
      <c r="AM172" s="395"/>
      <c r="AN172" s="395"/>
      <c r="AO172" s="395"/>
      <c r="AP172" s="395"/>
      <c r="AQ172" s="395"/>
      <c r="AR172" s="395"/>
      <c r="AS172" s="395"/>
      <c r="AT172" s="395"/>
      <c r="AU172" s="395"/>
      <c r="AV172" s="395"/>
      <c r="AW172" s="395"/>
      <c r="AX172" s="395"/>
      <c r="AY172" s="395"/>
      <c r="AZ172" s="395"/>
      <c r="BA172" s="395"/>
      <c r="BB172" s="395"/>
      <c r="BC172" s="395"/>
      <c r="BD172" s="395"/>
      <c r="BE172" s="395"/>
      <c r="BF172" s="395"/>
      <c r="BG172" s="395"/>
      <c r="BH172" s="395"/>
      <c r="BI172" s="395"/>
      <c r="BJ172" s="395"/>
      <c r="BK172" s="395"/>
      <c r="BL172" s="395"/>
      <c r="BM172" s="395"/>
      <c r="BN172" s="395"/>
      <c r="BO172" s="395"/>
      <c r="BP172" s="395"/>
      <c r="BQ172" s="395"/>
      <c r="BR172" s="395"/>
      <c r="BS172" s="395"/>
      <c r="BT172" s="395"/>
      <c r="BU172" s="395"/>
      <c r="BV172" s="395"/>
      <c r="BW172" s="395"/>
      <c r="BX172" s="395"/>
      <c r="BY172" s="395"/>
      <c r="BZ172" s="395"/>
      <c r="CA172" s="395"/>
      <c r="CB172" s="395"/>
      <c r="CC172" s="395"/>
      <c r="CD172" s="395"/>
      <c r="CE172" s="395"/>
      <c r="CF172" s="395"/>
      <c r="CG172" s="395"/>
      <c r="CH172" s="395"/>
      <c r="CI172" s="395"/>
      <c r="CJ172" s="395"/>
      <c r="CK172" s="395"/>
      <c r="CL172" s="395"/>
      <c r="CM172" s="395"/>
      <c r="CN172" s="395"/>
      <c r="CO172" s="395"/>
      <c r="CP172" s="395"/>
      <c r="CQ172" s="395"/>
      <c r="CR172" s="395"/>
      <c r="CS172" s="395"/>
      <c r="CT172" s="395"/>
      <c r="CU172" s="395"/>
      <c r="CV172" s="395"/>
      <c r="CW172" s="395"/>
      <c r="CX172" s="395"/>
      <c r="CY172" s="395"/>
      <c r="CZ172" s="395"/>
      <c r="DA172" s="395"/>
      <c r="DB172" s="395"/>
      <c r="DC172" s="395"/>
      <c r="DD172" s="395"/>
      <c r="DE172" s="395"/>
      <c r="DF172" s="395"/>
      <c r="DG172" s="395"/>
      <c r="DH172" s="395"/>
      <c r="DI172" s="395"/>
      <c r="DJ172" s="395"/>
      <c r="DK172" s="395"/>
      <c r="DL172" s="395"/>
      <c r="DM172" s="395"/>
      <c r="DN172" s="395"/>
      <c r="DO172" s="395"/>
      <c r="DP172" s="395"/>
      <c r="DQ172" s="395"/>
      <c r="DR172" s="395"/>
      <c r="DS172" s="395"/>
      <c r="DT172" s="395"/>
      <c r="DU172" s="395"/>
      <c r="DV172" s="395"/>
      <c r="DW172" s="395"/>
      <c r="DX172" s="395"/>
      <c r="DY172" s="395"/>
      <c r="DZ172" s="395"/>
      <c r="EA172" s="395"/>
      <c r="EB172" s="395"/>
      <c r="EC172" s="395"/>
      <c r="ED172" s="395"/>
      <c r="EE172" s="395"/>
      <c r="EF172" s="395"/>
      <c r="EG172" s="395"/>
      <c r="EH172" s="395"/>
      <c r="EI172" s="395"/>
      <c r="EJ172" s="395"/>
      <c r="EK172" s="395"/>
      <c r="EL172" s="395"/>
      <c r="EM172" s="395"/>
      <c r="EN172" s="395"/>
      <c r="EO172" s="395"/>
      <c r="EP172" s="395"/>
      <c r="EQ172" s="395"/>
      <c r="ER172" s="395"/>
      <c r="ES172" s="395"/>
      <c r="ET172" s="395"/>
      <c r="EU172" s="395"/>
      <c r="EV172" s="395"/>
      <c r="EW172" s="395"/>
      <c r="EX172" s="395"/>
      <c r="EY172" s="395"/>
      <c r="EZ172" s="395"/>
      <c r="FA172" s="395"/>
      <c r="FB172" s="395"/>
      <c r="FC172" s="395"/>
      <c r="FD172" s="395"/>
      <c r="FE172" s="395"/>
      <c r="FF172" s="395"/>
      <c r="FG172" s="395"/>
      <c r="FH172" s="395"/>
      <c r="FI172" s="395"/>
      <c r="FJ172" s="395"/>
      <c r="FK172" s="395"/>
      <c r="FL172" s="395"/>
      <c r="FM172" s="395"/>
      <c r="FN172" s="395"/>
      <c r="FO172" s="395"/>
      <c r="FP172" s="395"/>
      <c r="FQ172" s="395"/>
      <c r="FR172" s="395"/>
      <c r="FS172" s="395"/>
      <c r="FT172" s="395"/>
      <c r="FU172" s="395"/>
      <c r="FV172" s="395"/>
      <c r="FW172" s="395"/>
      <c r="FX172" s="395"/>
      <c r="FY172" s="395"/>
      <c r="FZ172" s="395"/>
      <c r="GA172" s="395"/>
      <c r="GB172" s="395"/>
      <c r="GC172" s="395"/>
      <c r="GD172" s="395"/>
      <c r="GE172" s="395"/>
      <c r="GF172" s="395"/>
      <c r="GG172" s="395"/>
      <c r="GH172" s="395"/>
      <c r="GI172" s="395"/>
      <c r="GJ172" s="395"/>
      <c r="GK172" s="395"/>
      <c r="GL172" s="395"/>
      <c r="GM172" s="395"/>
      <c r="GN172" s="395"/>
      <c r="GO172" s="395"/>
      <c r="GP172" s="395"/>
      <c r="GQ172" s="395"/>
      <c r="GR172" s="395"/>
      <c r="GS172" s="395"/>
      <c r="GT172" s="395"/>
      <c r="GU172" s="395"/>
      <c r="GV172" s="395"/>
      <c r="GW172" s="395"/>
      <c r="GX172" s="395"/>
      <c r="GY172" s="395"/>
      <c r="GZ172" s="395"/>
      <c r="HA172" s="395"/>
      <c r="HB172" s="395"/>
      <c r="HC172" s="395"/>
      <c r="HD172" s="395"/>
      <c r="HE172" s="395"/>
      <c r="HF172" s="395"/>
      <c r="HG172" s="395"/>
      <c r="HH172" s="395"/>
      <c r="HI172" s="395"/>
      <c r="HJ172" s="395"/>
      <c r="HK172" s="395"/>
      <c r="HL172" s="395"/>
      <c r="HM172" s="395"/>
      <c r="HN172" s="395"/>
      <c r="HO172" s="395"/>
      <c r="HP172" s="395"/>
      <c r="HQ172" s="395"/>
      <c r="HR172" s="395"/>
      <c r="HS172" s="395"/>
      <c r="HT172" s="395"/>
      <c r="HU172" s="395"/>
      <c r="HV172" s="395"/>
      <c r="HW172" s="395"/>
      <c r="HX172" s="395"/>
      <c r="HY172" s="395"/>
      <c r="HZ172" s="395"/>
      <c r="IA172" s="395"/>
      <c r="IB172" s="395"/>
      <c r="IC172" s="395"/>
      <c r="ID172" s="395"/>
      <c r="IE172" s="395"/>
      <c r="IF172" s="395"/>
    </row>
    <row r="173" spans="3:240" s="396" customFormat="1" ht="19.95" customHeight="1">
      <c r="C173" s="395"/>
      <c r="E173" s="395"/>
      <c r="F173" s="395"/>
      <c r="G173" s="395"/>
      <c r="H173" s="395"/>
      <c r="I173" s="395"/>
      <c r="J173" s="395"/>
      <c r="K173" s="395"/>
      <c r="L173" s="395"/>
      <c r="M173" s="510"/>
      <c r="N173" s="395"/>
      <c r="O173" s="395"/>
      <c r="P173" s="395"/>
      <c r="Q173" s="395"/>
      <c r="R173" s="395"/>
      <c r="S173" s="395"/>
      <c r="T173" s="395"/>
      <c r="U173" s="395"/>
      <c r="V173" s="395"/>
      <c r="W173" s="384"/>
      <c r="X173" s="395"/>
      <c r="Y173" s="395"/>
      <c r="Z173" s="395"/>
      <c r="AA173" s="395"/>
      <c r="AB173" s="395"/>
      <c r="AC173" s="395"/>
      <c r="AD173" s="395"/>
      <c r="AE173" s="395"/>
      <c r="AF173" s="395"/>
      <c r="AG173" s="395"/>
      <c r="AH173" s="395"/>
      <c r="AI173" s="395"/>
      <c r="AJ173" s="395"/>
      <c r="AK173" s="395"/>
      <c r="AL173" s="395"/>
      <c r="AM173" s="395"/>
      <c r="AN173" s="395"/>
      <c r="AO173" s="395"/>
      <c r="AP173" s="395"/>
      <c r="AQ173" s="395"/>
      <c r="AR173" s="395"/>
      <c r="AS173" s="395"/>
      <c r="AT173" s="395"/>
      <c r="AU173" s="395"/>
      <c r="AV173" s="395"/>
      <c r="AW173" s="395"/>
      <c r="AX173" s="395"/>
      <c r="AY173" s="395"/>
      <c r="AZ173" s="395"/>
      <c r="BA173" s="395"/>
      <c r="BB173" s="395"/>
      <c r="BC173" s="395"/>
      <c r="BD173" s="395"/>
      <c r="BE173" s="395"/>
      <c r="BF173" s="395"/>
      <c r="BG173" s="395"/>
      <c r="BH173" s="395"/>
      <c r="BI173" s="395"/>
      <c r="BJ173" s="395"/>
      <c r="BK173" s="395"/>
      <c r="BL173" s="395"/>
      <c r="BM173" s="395"/>
      <c r="BN173" s="395"/>
      <c r="BO173" s="395"/>
      <c r="BP173" s="395"/>
      <c r="BQ173" s="395"/>
      <c r="BR173" s="395"/>
      <c r="BS173" s="395"/>
      <c r="BT173" s="395"/>
      <c r="BU173" s="395"/>
      <c r="BV173" s="395"/>
      <c r="BW173" s="395"/>
      <c r="BX173" s="395"/>
      <c r="BY173" s="395"/>
      <c r="BZ173" s="395"/>
      <c r="CA173" s="395"/>
      <c r="CB173" s="395"/>
      <c r="CC173" s="395"/>
      <c r="CD173" s="395"/>
      <c r="CE173" s="395"/>
      <c r="CF173" s="395"/>
      <c r="CG173" s="395"/>
      <c r="CH173" s="395"/>
      <c r="CI173" s="395"/>
      <c r="CJ173" s="395"/>
      <c r="CK173" s="395"/>
      <c r="CL173" s="395"/>
      <c r="CM173" s="395"/>
      <c r="CN173" s="395"/>
      <c r="CO173" s="395"/>
      <c r="CP173" s="395"/>
      <c r="CQ173" s="395"/>
      <c r="CR173" s="395"/>
      <c r="CS173" s="395"/>
      <c r="CT173" s="395"/>
      <c r="CU173" s="395"/>
      <c r="CV173" s="395"/>
      <c r="CW173" s="395"/>
      <c r="CX173" s="395"/>
      <c r="CY173" s="395"/>
      <c r="CZ173" s="395"/>
      <c r="DA173" s="395"/>
      <c r="DB173" s="395"/>
      <c r="DC173" s="395"/>
      <c r="DD173" s="395"/>
      <c r="DE173" s="395"/>
      <c r="DF173" s="395"/>
      <c r="DG173" s="395"/>
      <c r="DH173" s="395"/>
      <c r="DI173" s="395"/>
      <c r="DJ173" s="395"/>
      <c r="DK173" s="395"/>
      <c r="DL173" s="395"/>
      <c r="DM173" s="395"/>
      <c r="DN173" s="395"/>
      <c r="DO173" s="395"/>
      <c r="DP173" s="395"/>
      <c r="DQ173" s="395"/>
      <c r="DR173" s="395"/>
      <c r="DS173" s="395"/>
      <c r="DT173" s="395"/>
      <c r="DU173" s="395"/>
      <c r="DV173" s="395"/>
      <c r="DW173" s="395"/>
      <c r="DX173" s="395"/>
      <c r="DY173" s="395"/>
      <c r="DZ173" s="395"/>
      <c r="EA173" s="395"/>
      <c r="EB173" s="395"/>
      <c r="EC173" s="395"/>
      <c r="ED173" s="395"/>
      <c r="EE173" s="395"/>
      <c r="EF173" s="395"/>
      <c r="EG173" s="395"/>
      <c r="EH173" s="395"/>
      <c r="EI173" s="395"/>
      <c r="EJ173" s="395"/>
      <c r="EK173" s="395"/>
      <c r="EL173" s="395"/>
      <c r="EM173" s="395"/>
      <c r="EN173" s="395"/>
      <c r="EO173" s="395"/>
      <c r="EP173" s="395"/>
      <c r="EQ173" s="395"/>
      <c r="ER173" s="395"/>
      <c r="ES173" s="395"/>
      <c r="ET173" s="395"/>
      <c r="EU173" s="395"/>
      <c r="EV173" s="395"/>
      <c r="EW173" s="395"/>
      <c r="EX173" s="395"/>
      <c r="EY173" s="395"/>
      <c r="EZ173" s="395"/>
      <c r="FA173" s="395"/>
      <c r="FB173" s="395"/>
      <c r="FC173" s="395"/>
      <c r="FD173" s="395"/>
      <c r="FE173" s="395"/>
      <c r="FF173" s="395"/>
      <c r="FG173" s="395"/>
      <c r="FH173" s="395"/>
      <c r="FI173" s="395"/>
      <c r="FJ173" s="395"/>
      <c r="FK173" s="395"/>
      <c r="FL173" s="395"/>
      <c r="FM173" s="395"/>
      <c r="FN173" s="395"/>
      <c r="FO173" s="395"/>
      <c r="FP173" s="395"/>
      <c r="FQ173" s="395"/>
      <c r="FR173" s="395"/>
      <c r="FS173" s="395"/>
      <c r="FT173" s="395"/>
      <c r="FU173" s="395"/>
      <c r="FV173" s="395"/>
      <c r="FW173" s="395"/>
      <c r="FX173" s="395"/>
      <c r="FY173" s="395"/>
      <c r="FZ173" s="395"/>
      <c r="GA173" s="395"/>
      <c r="GB173" s="395"/>
      <c r="GC173" s="395"/>
      <c r="GD173" s="395"/>
      <c r="GE173" s="395"/>
      <c r="GF173" s="395"/>
      <c r="GG173" s="395"/>
      <c r="GH173" s="395"/>
      <c r="GI173" s="395"/>
      <c r="GJ173" s="395"/>
      <c r="GK173" s="395"/>
      <c r="GL173" s="395"/>
      <c r="GM173" s="395"/>
      <c r="GN173" s="395"/>
      <c r="GO173" s="395"/>
      <c r="GP173" s="395"/>
      <c r="GQ173" s="395"/>
      <c r="GR173" s="395"/>
      <c r="GS173" s="395"/>
      <c r="GT173" s="395"/>
      <c r="GU173" s="395"/>
      <c r="GV173" s="395"/>
      <c r="GW173" s="395"/>
      <c r="GX173" s="395"/>
      <c r="GY173" s="395"/>
      <c r="GZ173" s="395"/>
      <c r="HA173" s="395"/>
      <c r="HB173" s="395"/>
      <c r="HC173" s="395"/>
      <c r="HD173" s="395"/>
      <c r="HE173" s="395"/>
      <c r="HF173" s="395"/>
      <c r="HG173" s="395"/>
      <c r="HH173" s="395"/>
      <c r="HI173" s="395"/>
      <c r="HJ173" s="395"/>
      <c r="HK173" s="395"/>
      <c r="HL173" s="395"/>
      <c r="HM173" s="395"/>
      <c r="HN173" s="395"/>
      <c r="HO173" s="395"/>
      <c r="HP173" s="395"/>
      <c r="HQ173" s="395"/>
      <c r="HR173" s="395"/>
      <c r="HS173" s="395"/>
      <c r="HT173" s="395"/>
      <c r="HU173" s="395"/>
      <c r="HV173" s="395"/>
      <c r="HW173" s="395"/>
      <c r="HX173" s="395"/>
      <c r="HY173" s="395"/>
      <c r="HZ173" s="395"/>
      <c r="IA173" s="395"/>
      <c r="IB173" s="395"/>
      <c r="IC173" s="395"/>
      <c r="ID173" s="395"/>
      <c r="IE173" s="395"/>
      <c r="IF173" s="395"/>
    </row>
    <row r="174" spans="3:240" s="396" customFormat="1" ht="19.95" customHeight="1">
      <c r="C174" s="395"/>
      <c r="E174" s="395"/>
      <c r="F174" s="395"/>
      <c r="G174" s="395"/>
      <c r="H174" s="395"/>
      <c r="I174" s="395"/>
      <c r="J174" s="395"/>
      <c r="K174" s="395"/>
      <c r="L174" s="395"/>
      <c r="M174" s="510"/>
      <c r="N174" s="395"/>
      <c r="O174" s="395"/>
      <c r="P174" s="395"/>
      <c r="Q174" s="395"/>
      <c r="R174" s="395"/>
      <c r="S174" s="395"/>
      <c r="T174" s="395"/>
      <c r="U174" s="395"/>
      <c r="V174" s="395"/>
      <c r="W174" s="384"/>
      <c r="X174" s="395"/>
      <c r="Y174" s="395"/>
      <c r="Z174" s="395"/>
      <c r="AA174" s="395"/>
      <c r="AB174" s="395"/>
      <c r="AC174" s="395"/>
      <c r="AD174" s="395"/>
      <c r="AE174" s="395"/>
      <c r="AF174" s="395"/>
      <c r="AG174" s="395"/>
      <c r="AH174" s="395"/>
      <c r="AI174" s="395"/>
      <c r="AJ174" s="395"/>
      <c r="AK174" s="395"/>
      <c r="AL174" s="395"/>
      <c r="AM174" s="395"/>
      <c r="AN174" s="395"/>
      <c r="AO174" s="395"/>
      <c r="AP174" s="395"/>
      <c r="AQ174" s="395"/>
      <c r="AR174" s="395"/>
      <c r="AS174" s="395"/>
      <c r="AT174" s="395"/>
      <c r="AU174" s="395"/>
      <c r="AV174" s="395"/>
      <c r="AW174" s="395"/>
      <c r="AX174" s="395"/>
      <c r="AY174" s="395"/>
      <c r="AZ174" s="395"/>
      <c r="BA174" s="395"/>
      <c r="BB174" s="395"/>
      <c r="BC174" s="395"/>
      <c r="BD174" s="395"/>
      <c r="BE174" s="395"/>
      <c r="BF174" s="395"/>
      <c r="BG174" s="395"/>
      <c r="BH174" s="395"/>
      <c r="BI174" s="395"/>
      <c r="BJ174" s="395"/>
      <c r="BK174" s="395"/>
      <c r="BL174" s="395"/>
      <c r="BM174" s="395"/>
      <c r="BN174" s="395"/>
      <c r="BO174" s="395"/>
      <c r="BP174" s="395"/>
      <c r="BQ174" s="395"/>
      <c r="BR174" s="395"/>
      <c r="BS174" s="395"/>
      <c r="BT174" s="395"/>
      <c r="BU174" s="395"/>
      <c r="BV174" s="395"/>
      <c r="BW174" s="395"/>
      <c r="BX174" s="395"/>
      <c r="BY174" s="395"/>
      <c r="BZ174" s="395"/>
      <c r="CA174" s="395"/>
      <c r="CB174" s="395"/>
      <c r="CC174" s="395"/>
      <c r="CD174" s="395"/>
      <c r="CE174" s="395"/>
      <c r="CF174" s="395"/>
      <c r="CG174" s="395"/>
      <c r="CH174" s="395"/>
      <c r="CI174" s="395"/>
      <c r="CJ174" s="395"/>
      <c r="CK174" s="395"/>
      <c r="CL174" s="395"/>
      <c r="CM174" s="395"/>
      <c r="CN174" s="395"/>
      <c r="CO174" s="395"/>
      <c r="CP174" s="395"/>
      <c r="CQ174" s="395"/>
      <c r="CR174" s="395"/>
      <c r="CS174" s="395"/>
      <c r="CT174" s="395"/>
      <c r="CU174" s="395"/>
      <c r="CV174" s="395"/>
      <c r="CW174" s="395"/>
      <c r="CX174" s="395"/>
      <c r="CY174" s="395"/>
      <c r="CZ174" s="395"/>
      <c r="DA174" s="395"/>
      <c r="DB174" s="395"/>
      <c r="DC174" s="395"/>
      <c r="DD174" s="395"/>
      <c r="DE174" s="395"/>
      <c r="DF174" s="395"/>
      <c r="DG174" s="395"/>
      <c r="DH174" s="395"/>
      <c r="DI174" s="395"/>
      <c r="DJ174" s="395"/>
      <c r="DK174" s="395"/>
      <c r="DL174" s="395"/>
      <c r="DM174" s="395"/>
      <c r="DN174" s="395"/>
      <c r="DO174" s="395"/>
      <c r="DP174" s="395"/>
      <c r="DQ174" s="395"/>
      <c r="DR174" s="395"/>
      <c r="DS174" s="395"/>
      <c r="DT174" s="395"/>
      <c r="DU174" s="395"/>
      <c r="DV174" s="395"/>
      <c r="DW174" s="395"/>
      <c r="DX174" s="395"/>
      <c r="DY174" s="395"/>
      <c r="DZ174" s="395"/>
      <c r="EA174" s="395"/>
      <c r="EB174" s="395"/>
      <c r="EC174" s="395"/>
      <c r="ED174" s="395"/>
      <c r="EE174" s="395"/>
      <c r="EF174" s="395"/>
      <c r="EG174" s="395"/>
      <c r="EH174" s="395"/>
      <c r="EI174" s="395"/>
      <c r="EJ174" s="395"/>
      <c r="EK174" s="395"/>
      <c r="EL174" s="395"/>
      <c r="EM174" s="395"/>
      <c r="EN174" s="395"/>
      <c r="EO174" s="395"/>
      <c r="EP174" s="395"/>
      <c r="EQ174" s="395"/>
      <c r="ER174" s="395"/>
      <c r="ES174" s="395"/>
      <c r="ET174" s="395"/>
      <c r="EU174" s="395"/>
      <c r="EV174" s="395"/>
      <c r="EW174" s="395"/>
      <c r="EX174" s="395"/>
      <c r="EY174" s="395"/>
      <c r="EZ174" s="395"/>
      <c r="FA174" s="395"/>
      <c r="FB174" s="395"/>
      <c r="FC174" s="395"/>
      <c r="FD174" s="395"/>
      <c r="FE174" s="395"/>
      <c r="FF174" s="395"/>
      <c r="FG174" s="395"/>
      <c r="FH174" s="395"/>
      <c r="FI174" s="395"/>
      <c r="FJ174" s="395"/>
      <c r="FK174" s="395"/>
      <c r="FL174" s="395"/>
      <c r="FM174" s="395"/>
      <c r="FN174" s="395"/>
      <c r="FO174" s="395"/>
      <c r="FP174" s="395"/>
      <c r="FQ174" s="395"/>
      <c r="FR174" s="395"/>
      <c r="FS174" s="395"/>
      <c r="FT174" s="395"/>
      <c r="FU174" s="395"/>
      <c r="FV174" s="395"/>
      <c r="FW174" s="395"/>
      <c r="FX174" s="395"/>
      <c r="FY174" s="395"/>
      <c r="FZ174" s="395"/>
      <c r="GA174" s="395"/>
      <c r="GB174" s="395"/>
      <c r="GC174" s="395"/>
      <c r="GD174" s="395"/>
      <c r="GE174" s="395"/>
      <c r="GF174" s="395"/>
      <c r="GG174" s="395"/>
      <c r="GH174" s="395"/>
      <c r="GI174" s="395"/>
      <c r="GJ174" s="395"/>
      <c r="GK174" s="395"/>
      <c r="GL174" s="395"/>
      <c r="GM174" s="395"/>
      <c r="GN174" s="395"/>
      <c r="GO174" s="395"/>
      <c r="GP174" s="395"/>
      <c r="GQ174" s="395"/>
      <c r="GR174" s="395"/>
      <c r="GS174" s="395"/>
      <c r="GT174" s="395"/>
      <c r="GU174" s="395"/>
      <c r="GV174" s="395"/>
      <c r="GW174" s="395"/>
      <c r="GX174" s="395"/>
      <c r="GY174" s="395"/>
      <c r="GZ174" s="395"/>
      <c r="HA174" s="395"/>
      <c r="HB174" s="395"/>
      <c r="HC174" s="395"/>
      <c r="HD174" s="395"/>
      <c r="HE174" s="395"/>
      <c r="HF174" s="395"/>
      <c r="HG174" s="395"/>
      <c r="HH174" s="395"/>
      <c r="HI174" s="395"/>
      <c r="HJ174" s="395"/>
      <c r="HK174" s="395"/>
      <c r="HL174" s="395"/>
      <c r="HM174" s="395"/>
      <c r="HN174" s="395"/>
      <c r="HO174" s="395"/>
      <c r="HP174" s="395"/>
      <c r="HQ174" s="395"/>
      <c r="HR174" s="395"/>
      <c r="HS174" s="395"/>
      <c r="HT174" s="395"/>
      <c r="HU174" s="395"/>
      <c r="HV174" s="395"/>
      <c r="HW174" s="395"/>
      <c r="HX174" s="395"/>
      <c r="HY174" s="395"/>
      <c r="HZ174" s="395"/>
      <c r="IA174" s="395"/>
      <c r="IB174" s="395"/>
      <c r="IC174" s="395"/>
      <c r="ID174" s="395"/>
      <c r="IE174" s="395"/>
      <c r="IF174" s="395"/>
    </row>
    <row r="175" spans="3:240" s="396" customFormat="1" ht="19.95" customHeight="1">
      <c r="C175" s="395"/>
      <c r="E175" s="395"/>
      <c r="F175" s="395"/>
      <c r="G175" s="395"/>
      <c r="H175" s="395"/>
      <c r="I175" s="395"/>
      <c r="J175" s="395"/>
      <c r="K175" s="395"/>
      <c r="L175" s="395"/>
      <c r="M175" s="510"/>
      <c r="N175" s="395"/>
      <c r="O175" s="395"/>
      <c r="P175" s="395"/>
      <c r="Q175" s="395"/>
      <c r="R175" s="395"/>
      <c r="S175" s="395"/>
      <c r="T175" s="395"/>
      <c r="U175" s="395"/>
      <c r="V175" s="395"/>
      <c r="W175" s="384"/>
      <c r="X175" s="395"/>
      <c r="Y175" s="395"/>
      <c r="Z175" s="395"/>
      <c r="AA175" s="395"/>
      <c r="AB175" s="395"/>
      <c r="AC175" s="395"/>
      <c r="AD175" s="395"/>
      <c r="AE175" s="395"/>
      <c r="AF175" s="395"/>
      <c r="AG175" s="395"/>
      <c r="AH175" s="395"/>
      <c r="AI175" s="395"/>
      <c r="AJ175" s="395"/>
      <c r="AK175" s="395"/>
      <c r="AL175" s="395"/>
      <c r="AM175" s="395"/>
      <c r="AN175" s="395"/>
      <c r="AO175" s="395"/>
      <c r="AP175" s="395"/>
      <c r="AQ175" s="395"/>
      <c r="AR175" s="395"/>
      <c r="AS175" s="395"/>
      <c r="AT175" s="395"/>
      <c r="AU175" s="395"/>
      <c r="AV175" s="395"/>
      <c r="AW175" s="395"/>
      <c r="AX175" s="395"/>
      <c r="AY175" s="395"/>
      <c r="AZ175" s="395"/>
      <c r="BA175" s="395"/>
      <c r="BB175" s="395"/>
      <c r="BC175" s="395"/>
      <c r="BD175" s="395"/>
      <c r="BE175" s="395"/>
      <c r="BF175" s="395"/>
      <c r="BG175" s="395"/>
      <c r="BH175" s="395"/>
      <c r="BI175" s="395"/>
      <c r="BJ175" s="395"/>
      <c r="BK175" s="395"/>
      <c r="BL175" s="395"/>
      <c r="BM175" s="395"/>
      <c r="BN175" s="395"/>
      <c r="BO175" s="395"/>
      <c r="BP175" s="395"/>
      <c r="BQ175" s="395"/>
      <c r="BR175" s="395"/>
      <c r="BS175" s="395"/>
      <c r="BT175" s="395"/>
      <c r="BU175" s="395"/>
      <c r="BV175" s="395"/>
      <c r="BW175" s="395"/>
      <c r="BX175" s="395"/>
      <c r="BY175" s="395"/>
      <c r="BZ175" s="395"/>
      <c r="CA175" s="395"/>
      <c r="CB175" s="395"/>
      <c r="CC175" s="395"/>
      <c r="CD175" s="395"/>
      <c r="CE175" s="395"/>
      <c r="CF175" s="395"/>
      <c r="CG175" s="395"/>
      <c r="CH175" s="395"/>
      <c r="CI175" s="395"/>
      <c r="CJ175" s="395"/>
      <c r="CK175" s="395"/>
      <c r="CL175" s="395"/>
      <c r="CM175" s="395"/>
      <c r="CN175" s="395"/>
      <c r="CO175" s="395"/>
      <c r="CP175" s="395"/>
      <c r="CQ175" s="395"/>
      <c r="CR175" s="395"/>
      <c r="CS175" s="395"/>
      <c r="CT175" s="395"/>
      <c r="CU175" s="395"/>
      <c r="CV175" s="395"/>
      <c r="CW175" s="395"/>
      <c r="CX175" s="395"/>
      <c r="CY175" s="395"/>
      <c r="CZ175" s="395"/>
      <c r="DA175" s="395"/>
      <c r="DB175" s="395"/>
      <c r="DC175" s="395"/>
      <c r="DD175" s="395"/>
      <c r="DE175" s="395"/>
      <c r="DF175" s="395"/>
      <c r="DG175" s="395"/>
      <c r="DH175" s="395"/>
      <c r="DI175" s="395"/>
      <c r="DJ175" s="395"/>
      <c r="DK175" s="395"/>
      <c r="DL175" s="395"/>
      <c r="DM175" s="395"/>
      <c r="DN175" s="395"/>
      <c r="DO175" s="395"/>
      <c r="DP175" s="395"/>
      <c r="DQ175" s="395"/>
      <c r="DR175" s="395"/>
      <c r="DS175" s="395"/>
      <c r="DT175" s="395"/>
      <c r="DU175" s="395"/>
      <c r="DV175" s="395"/>
      <c r="DW175" s="395"/>
      <c r="DX175" s="395"/>
      <c r="DY175" s="395"/>
      <c r="DZ175" s="395"/>
      <c r="EA175" s="395"/>
      <c r="EB175" s="395"/>
      <c r="EC175" s="395"/>
      <c r="ED175" s="395"/>
      <c r="EE175" s="395"/>
      <c r="EF175" s="395"/>
      <c r="EG175" s="395"/>
      <c r="EH175" s="395"/>
      <c r="EI175" s="395"/>
      <c r="EJ175" s="395"/>
      <c r="EK175" s="395"/>
      <c r="EL175" s="395"/>
      <c r="EM175" s="395"/>
      <c r="EN175" s="395"/>
      <c r="EO175" s="395"/>
      <c r="EP175" s="395"/>
      <c r="EQ175" s="395"/>
      <c r="ER175" s="395"/>
      <c r="ES175" s="395"/>
      <c r="ET175" s="395"/>
      <c r="EU175" s="395"/>
      <c r="EV175" s="395"/>
      <c r="EW175" s="395"/>
      <c r="EX175" s="395"/>
      <c r="EY175" s="395"/>
      <c r="EZ175" s="395"/>
      <c r="FA175" s="395"/>
      <c r="FB175" s="395"/>
      <c r="FC175" s="395"/>
      <c r="FD175" s="395"/>
      <c r="FE175" s="395"/>
      <c r="FF175" s="395"/>
      <c r="FG175" s="395"/>
      <c r="FH175" s="395"/>
      <c r="FI175" s="395"/>
      <c r="FJ175" s="395"/>
      <c r="FK175" s="395"/>
      <c r="FL175" s="395"/>
      <c r="FM175" s="395"/>
      <c r="FN175" s="395"/>
      <c r="FO175" s="395"/>
      <c r="FP175" s="395"/>
      <c r="FQ175" s="395"/>
      <c r="FR175" s="395"/>
      <c r="FS175" s="395"/>
      <c r="FT175" s="395"/>
      <c r="FU175" s="395"/>
      <c r="FV175" s="395"/>
      <c r="FW175" s="395"/>
      <c r="FX175" s="395"/>
      <c r="FY175" s="395"/>
      <c r="FZ175" s="395"/>
      <c r="GA175" s="395"/>
      <c r="GB175" s="395"/>
      <c r="GC175" s="395"/>
      <c r="GD175" s="395"/>
      <c r="GE175" s="395"/>
      <c r="GF175" s="395"/>
      <c r="GG175" s="395"/>
      <c r="GH175" s="395"/>
      <c r="GI175" s="395"/>
      <c r="GJ175" s="395"/>
      <c r="GK175" s="395"/>
      <c r="GL175" s="395"/>
      <c r="GM175" s="395"/>
      <c r="GN175" s="395"/>
      <c r="GO175" s="395"/>
      <c r="GP175" s="395"/>
      <c r="GQ175" s="395"/>
      <c r="GR175" s="395"/>
      <c r="GS175" s="395"/>
      <c r="GT175" s="395"/>
      <c r="GU175" s="395"/>
      <c r="GV175" s="395"/>
      <c r="GW175" s="395"/>
      <c r="GX175" s="395"/>
      <c r="GY175" s="395"/>
      <c r="GZ175" s="395"/>
      <c r="HA175" s="395"/>
      <c r="HB175" s="395"/>
      <c r="HC175" s="395"/>
      <c r="HD175" s="395"/>
      <c r="HE175" s="395"/>
      <c r="HF175" s="395"/>
      <c r="HG175" s="395"/>
      <c r="HH175" s="395"/>
      <c r="HI175" s="395"/>
      <c r="HJ175" s="395"/>
      <c r="HK175" s="395"/>
      <c r="HL175" s="395"/>
      <c r="HM175" s="395"/>
      <c r="HN175" s="395"/>
      <c r="HO175" s="395"/>
      <c r="HP175" s="395"/>
      <c r="HQ175" s="395"/>
      <c r="HR175" s="395"/>
      <c r="HS175" s="395"/>
      <c r="HT175" s="395"/>
      <c r="HU175" s="395"/>
      <c r="HV175" s="395"/>
      <c r="HW175" s="395"/>
      <c r="HX175" s="395"/>
      <c r="HY175" s="395"/>
      <c r="HZ175" s="395"/>
      <c r="IA175" s="395"/>
      <c r="IB175" s="395"/>
      <c r="IC175" s="395"/>
      <c r="ID175" s="395"/>
      <c r="IE175" s="395"/>
      <c r="IF175" s="395"/>
    </row>
    <row r="176" spans="3:240" s="396" customFormat="1" ht="19.95" customHeight="1">
      <c r="C176" s="395"/>
      <c r="E176" s="395"/>
      <c r="F176" s="395"/>
      <c r="G176" s="395"/>
      <c r="H176" s="395"/>
      <c r="I176" s="395"/>
      <c r="J176" s="395"/>
      <c r="K176" s="395"/>
      <c r="L176" s="395"/>
      <c r="M176" s="510"/>
      <c r="N176" s="395"/>
      <c r="O176" s="395"/>
      <c r="P176" s="395"/>
      <c r="Q176" s="395"/>
      <c r="R176" s="395"/>
      <c r="S176" s="395"/>
      <c r="T176" s="395"/>
      <c r="U176" s="395"/>
      <c r="V176" s="395"/>
      <c r="W176" s="384"/>
      <c r="X176" s="395"/>
      <c r="Y176" s="395"/>
      <c r="Z176" s="395"/>
      <c r="AA176" s="395"/>
      <c r="AB176" s="395"/>
      <c r="AC176" s="395"/>
      <c r="AD176" s="395"/>
      <c r="AE176" s="395"/>
      <c r="AF176" s="395"/>
      <c r="AG176" s="395"/>
      <c r="AH176" s="395"/>
      <c r="AI176" s="395"/>
      <c r="AJ176" s="395"/>
      <c r="AK176" s="395"/>
      <c r="AL176" s="395"/>
      <c r="AM176" s="395"/>
      <c r="AN176" s="395"/>
      <c r="AO176" s="395"/>
      <c r="AP176" s="395"/>
      <c r="AQ176" s="395"/>
      <c r="AR176" s="395"/>
      <c r="AS176" s="395"/>
      <c r="AT176" s="395"/>
      <c r="AU176" s="395"/>
      <c r="AV176" s="395"/>
      <c r="AW176" s="395"/>
      <c r="AX176" s="395"/>
      <c r="AY176" s="395"/>
      <c r="AZ176" s="395"/>
      <c r="BA176" s="395"/>
      <c r="BB176" s="395"/>
      <c r="BC176" s="395"/>
      <c r="BD176" s="395"/>
      <c r="BE176" s="395"/>
      <c r="BF176" s="395"/>
      <c r="BG176" s="395"/>
      <c r="BH176" s="395"/>
      <c r="BI176" s="395"/>
      <c r="BJ176" s="395"/>
      <c r="BK176" s="395"/>
      <c r="BL176" s="395"/>
      <c r="BM176" s="395"/>
      <c r="BN176" s="395"/>
      <c r="BO176" s="395"/>
      <c r="BP176" s="395"/>
      <c r="BQ176" s="395"/>
      <c r="BR176" s="395"/>
      <c r="BS176" s="395"/>
      <c r="BT176" s="395"/>
      <c r="BU176" s="395"/>
      <c r="BV176" s="395"/>
      <c r="BW176" s="395"/>
      <c r="BX176" s="395"/>
      <c r="BY176" s="395"/>
      <c r="BZ176" s="395"/>
      <c r="CA176" s="395"/>
      <c r="CB176" s="395"/>
      <c r="CC176" s="395"/>
      <c r="CD176" s="395"/>
      <c r="CE176" s="395"/>
      <c r="CF176" s="395"/>
      <c r="CG176" s="395"/>
      <c r="CH176" s="395"/>
      <c r="CI176" s="395"/>
      <c r="CJ176" s="395"/>
      <c r="CK176" s="395"/>
      <c r="CL176" s="395"/>
      <c r="CM176" s="395"/>
      <c r="CN176" s="395"/>
      <c r="CO176" s="395"/>
      <c r="CP176" s="395"/>
      <c r="CQ176" s="395"/>
      <c r="CR176" s="395"/>
      <c r="CS176" s="395"/>
      <c r="CT176" s="395"/>
      <c r="CU176" s="395"/>
      <c r="CV176" s="395"/>
      <c r="CW176" s="395"/>
      <c r="CX176" s="395"/>
      <c r="CY176" s="395"/>
      <c r="CZ176" s="395"/>
      <c r="DA176" s="395"/>
      <c r="DB176" s="395"/>
      <c r="DC176" s="395"/>
      <c r="DD176" s="395"/>
      <c r="DE176" s="395"/>
      <c r="DF176" s="395"/>
      <c r="DG176" s="395"/>
      <c r="DH176" s="395"/>
      <c r="DI176" s="395"/>
      <c r="DJ176" s="395"/>
      <c r="DK176" s="395"/>
      <c r="DL176" s="395"/>
      <c r="DM176" s="395"/>
      <c r="DN176" s="395"/>
      <c r="DO176" s="395"/>
      <c r="DP176" s="395"/>
      <c r="DQ176" s="395"/>
      <c r="DR176" s="395"/>
      <c r="DS176" s="395"/>
      <c r="DT176" s="395"/>
      <c r="DU176" s="395"/>
      <c r="DV176" s="395"/>
      <c r="DW176" s="395"/>
      <c r="DX176" s="395"/>
      <c r="DY176" s="395"/>
      <c r="DZ176" s="395"/>
      <c r="EA176" s="395"/>
      <c r="EB176" s="395"/>
      <c r="EC176" s="395"/>
      <c r="ED176" s="395"/>
      <c r="EE176" s="395"/>
      <c r="EF176" s="395"/>
      <c r="EG176" s="395"/>
      <c r="EH176" s="395"/>
      <c r="EI176" s="395"/>
      <c r="EJ176" s="395"/>
      <c r="EK176" s="395"/>
      <c r="EL176" s="395"/>
      <c r="EM176" s="395"/>
      <c r="EN176" s="395"/>
      <c r="EO176" s="395"/>
      <c r="EP176" s="395"/>
      <c r="EQ176" s="395"/>
      <c r="ER176" s="395"/>
      <c r="ES176" s="395"/>
      <c r="ET176" s="395"/>
      <c r="EU176" s="395"/>
      <c r="EV176" s="395"/>
      <c r="EW176" s="395"/>
      <c r="EX176" s="395"/>
      <c r="EY176" s="395"/>
      <c r="EZ176" s="395"/>
      <c r="FA176" s="395"/>
      <c r="FB176" s="395"/>
      <c r="FC176" s="395"/>
      <c r="FD176" s="395"/>
      <c r="FE176" s="395"/>
      <c r="FF176" s="395"/>
      <c r="FG176" s="395"/>
      <c r="FH176" s="395"/>
      <c r="FI176" s="395"/>
      <c r="FJ176" s="395"/>
      <c r="FK176" s="395"/>
      <c r="FL176" s="395"/>
      <c r="FM176" s="395"/>
      <c r="FN176" s="395"/>
      <c r="FO176" s="395"/>
      <c r="FP176" s="395"/>
      <c r="FQ176" s="395"/>
      <c r="FR176" s="395"/>
      <c r="FS176" s="395"/>
      <c r="FT176" s="395"/>
      <c r="FU176" s="395"/>
      <c r="FV176" s="395"/>
      <c r="FW176" s="395"/>
      <c r="FX176" s="395"/>
      <c r="FY176" s="395"/>
      <c r="FZ176" s="395"/>
      <c r="GA176" s="395"/>
      <c r="GB176" s="395"/>
      <c r="GC176" s="395"/>
      <c r="GD176" s="395"/>
      <c r="GE176" s="395"/>
      <c r="GF176" s="395"/>
      <c r="GG176" s="395"/>
      <c r="GH176" s="395"/>
      <c r="GI176" s="395"/>
      <c r="GJ176" s="395"/>
      <c r="GK176" s="395"/>
      <c r="GL176" s="395"/>
      <c r="GM176" s="395"/>
      <c r="GN176" s="395"/>
      <c r="GO176" s="395"/>
      <c r="GP176" s="395"/>
      <c r="GQ176" s="395"/>
      <c r="GR176" s="395"/>
      <c r="GS176" s="395"/>
      <c r="GT176" s="395"/>
      <c r="GU176" s="395"/>
      <c r="GV176" s="395"/>
      <c r="GW176" s="395"/>
      <c r="GX176" s="395"/>
      <c r="GY176" s="395"/>
      <c r="GZ176" s="395"/>
      <c r="HA176" s="395"/>
      <c r="HB176" s="395"/>
      <c r="HC176" s="395"/>
      <c r="HD176" s="395"/>
      <c r="HE176" s="395"/>
      <c r="HF176" s="395"/>
      <c r="HG176" s="395"/>
      <c r="HH176" s="395"/>
      <c r="HI176" s="395"/>
      <c r="HJ176" s="395"/>
      <c r="HK176" s="395"/>
      <c r="HL176" s="395"/>
      <c r="HM176" s="395"/>
      <c r="HN176" s="395"/>
      <c r="HO176" s="395"/>
      <c r="HP176" s="395"/>
      <c r="HQ176" s="395"/>
      <c r="HR176" s="395"/>
      <c r="HS176" s="395"/>
      <c r="HT176" s="395"/>
      <c r="HU176" s="395"/>
      <c r="HV176" s="395"/>
      <c r="HW176" s="395"/>
      <c r="HX176" s="395"/>
      <c r="HY176" s="395"/>
      <c r="HZ176" s="395"/>
      <c r="IA176" s="395"/>
      <c r="IB176" s="395"/>
      <c r="IC176" s="395"/>
      <c r="ID176" s="395"/>
      <c r="IE176" s="395"/>
      <c r="IF176" s="395"/>
    </row>
    <row r="177" spans="3:240" s="396" customFormat="1" ht="19.95" customHeight="1">
      <c r="C177" s="395"/>
      <c r="E177" s="395"/>
      <c r="F177" s="395"/>
      <c r="G177" s="395"/>
      <c r="H177" s="395"/>
      <c r="I177" s="395"/>
      <c r="J177" s="395"/>
      <c r="K177" s="395"/>
      <c r="L177" s="395"/>
      <c r="M177" s="510"/>
      <c r="N177" s="395"/>
      <c r="O177" s="395"/>
      <c r="P177" s="395"/>
      <c r="Q177" s="395"/>
      <c r="R177" s="395"/>
      <c r="S177" s="395"/>
      <c r="T177" s="395"/>
      <c r="U177" s="395"/>
      <c r="V177" s="395"/>
      <c r="W177" s="384"/>
      <c r="X177" s="395"/>
      <c r="Y177" s="395"/>
      <c r="Z177" s="395"/>
      <c r="AA177" s="395"/>
      <c r="AB177" s="395"/>
      <c r="AC177" s="395"/>
      <c r="AD177" s="395"/>
      <c r="AE177" s="395"/>
      <c r="AF177" s="395"/>
      <c r="AG177" s="395"/>
      <c r="AH177" s="395"/>
      <c r="AI177" s="395"/>
      <c r="AJ177" s="395"/>
      <c r="AK177" s="395"/>
      <c r="AL177" s="395"/>
      <c r="AM177" s="395"/>
      <c r="AN177" s="395"/>
      <c r="AO177" s="395"/>
      <c r="AP177" s="395"/>
      <c r="AQ177" s="395"/>
      <c r="AR177" s="395"/>
      <c r="AS177" s="395"/>
      <c r="AT177" s="395"/>
      <c r="AU177" s="395"/>
      <c r="AV177" s="395"/>
      <c r="AW177" s="395"/>
      <c r="AX177" s="395"/>
      <c r="AY177" s="395"/>
      <c r="AZ177" s="395"/>
      <c r="BA177" s="395"/>
      <c r="BB177" s="395"/>
      <c r="BC177" s="395"/>
      <c r="BD177" s="395"/>
      <c r="BE177" s="395"/>
      <c r="BF177" s="395"/>
      <c r="BG177" s="395"/>
      <c r="BH177" s="395"/>
      <c r="BI177" s="395"/>
      <c r="BJ177" s="395"/>
      <c r="BK177" s="395"/>
      <c r="BL177" s="395"/>
      <c r="BM177" s="395"/>
      <c r="BN177" s="395"/>
      <c r="BO177" s="395"/>
      <c r="BP177" s="395"/>
      <c r="BQ177" s="395"/>
      <c r="BR177" s="395"/>
      <c r="BS177" s="395"/>
      <c r="BT177" s="395"/>
      <c r="BU177" s="395"/>
      <c r="BV177" s="395"/>
      <c r="BW177" s="395"/>
      <c r="BX177" s="395"/>
      <c r="BY177" s="395"/>
      <c r="BZ177" s="395"/>
      <c r="CA177" s="395"/>
      <c r="CB177" s="395"/>
      <c r="CC177" s="395"/>
      <c r="CD177" s="395"/>
      <c r="CE177" s="395"/>
      <c r="CF177" s="395"/>
      <c r="CG177" s="395"/>
      <c r="CH177" s="395"/>
      <c r="CI177" s="395"/>
      <c r="CJ177" s="395"/>
      <c r="CK177" s="395"/>
      <c r="CL177" s="395"/>
      <c r="CM177" s="395"/>
      <c r="CN177" s="395"/>
      <c r="CO177" s="395"/>
      <c r="CP177" s="395"/>
      <c r="CQ177" s="395"/>
      <c r="CR177" s="395"/>
      <c r="CS177" s="395"/>
      <c r="CT177" s="395"/>
      <c r="CU177" s="395"/>
      <c r="CV177" s="395"/>
      <c r="CW177" s="395"/>
      <c r="CX177" s="395"/>
      <c r="CY177" s="395"/>
      <c r="CZ177" s="395"/>
      <c r="DA177" s="395"/>
      <c r="DB177" s="395"/>
      <c r="DC177" s="395"/>
      <c r="DD177" s="395"/>
      <c r="DE177" s="395"/>
      <c r="DF177" s="395"/>
      <c r="DG177" s="395"/>
      <c r="DH177" s="395"/>
      <c r="DI177" s="395"/>
      <c r="DJ177" s="395"/>
      <c r="DK177" s="395"/>
      <c r="DL177" s="395"/>
      <c r="DM177" s="395"/>
      <c r="DN177" s="395"/>
      <c r="DO177" s="395"/>
      <c r="DP177" s="395"/>
      <c r="DQ177" s="395"/>
      <c r="DR177" s="395"/>
      <c r="DS177" s="395"/>
      <c r="DT177" s="395"/>
      <c r="DU177" s="395"/>
      <c r="DV177" s="395"/>
      <c r="DW177" s="395"/>
      <c r="DX177" s="395"/>
      <c r="DY177" s="395"/>
      <c r="DZ177" s="395"/>
      <c r="EA177" s="395"/>
      <c r="EB177" s="395"/>
      <c r="EC177" s="395"/>
      <c r="ED177" s="395"/>
      <c r="EE177" s="395"/>
      <c r="EF177" s="395"/>
      <c r="EG177" s="395"/>
      <c r="EH177" s="395"/>
      <c r="EI177" s="395"/>
      <c r="EJ177" s="395"/>
      <c r="EK177" s="395"/>
      <c r="EL177" s="395"/>
      <c r="EM177" s="395"/>
      <c r="EN177" s="395"/>
      <c r="EO177" s="395"/>
      <c r="EP177" s="395"/>
      <c r="EQ177" s="395"/>
      <c r="ER177" s="395"/>
      <c r="ES177" s="395"/>
      <c r="ET177" s="395"/>
      <c r="EU177" s="395"/>
      <c r="EV177" s="395"/>
      <c r="EW177" s="395"/>
      <c r="EX177" s="395"/>
      <c r="EY177" s="395"/>
      <c r="EZ177" s="395"/>
      <c r="FA177" s="395"/>
      <c r="FB177" s="395"/>
      <c r="FC177" s="395"/>
      <c r="FD177" s="395"/>
      <c r="FE177" s="395"/>
      <c r="FF177" s="395"/>
      <c r="FG177" s="395"/>
      <c r="FH177" s="395"/>
      <c r="FI177" s="395"/>
      <c r="FJ177" s="395"/>
      <c r="FK177" s="395"/>
      <c r="FL177" s="395"/>
      <c r="FM177" s="395"/>
      <c r="FN177" s="395"/>
      <c r="FO177" s="395"/>
      <c r="FP177" s="395"/>
      <c r="FQ177" s="395"/>
      <c r="FR177" s="395"/>
      <c r="FS177" s="395"/>
      <c r="FT177" s="395"/>
      <c r="FU177" s="395"/>
      <c r="FV177" s="395"/>
      <c r="FW177" s="395"/>
      <c r="FX177" s="395"/>
      <c r="FY177" s="395"/>
      <c r="FZ177" s="395"/>
      <c r="GA177" s="395"/>
      <c r="GB177" s="395"/>
      <c r="GC177" s="395"/>
      <c r="GD177" s="395"/>
      <c r="GE177" s="395"/>
      <c r="GF177" s="395"/>
      <c r="GG177" s="395"/>
      <c r="GH177" s="395"/>
      <c r="GI177" s="395"/>
      <c r="GJ177" s="395"/>
      <c r="GK177" s="395"/>
      <c r="GL177" s="395"/>
      <c r="GM177" s="395"/>
      <c r="GN177" s="395"/>
      <c r="GO177" s="395"/>
      <c r="GP177" s="395"/>
      <c r="GQ177" s="395"/>
      <c r="GR177" s="395"/>
      <c r="GS177" s="395"/>
      <c r="GT177" s="395"/>
      <c r="GU177" s="395"/>
      <c r="GV177" s="395"/>
      <c r="GW177" s="395"/>
      <c r="GX177" s="395"/>
      <c r="GY177" s="395"/>
      <c r="GZ177" s="395"/>
      <c r="HA177" s="395"/>
      <c r="HB177" s="395"/>
      <c r="HC177" s="395"/>
      <c r="HD177" s="395"/>
      <c r="HE177" s="395"/>
      <c r="HF177" s="395"/>
      <c r="HG177" s="395"/>
      <c r="HH177" s="395"/>
      <c r="HI177" s="395"/>
      <c r="HJ177" s="395"/>
      <c r="HK177" s="395"/>
      <c r="HL177" s="395"/>
      <c r="HM177" s="395"/>
      <c r="HN177" s="395"/>
      <c r="HO177" s="395"/>
      <c r="HP177" s="395"/>
      <c r="HQ177" s="395"/>
      <c r="HR177" s="395"/>
      <c r="HS177" s="395"/>
      <c r="HT177" s="395"/>
      <c r="HU177" s="395"/>
      <c r="HV177" s="395"/>
      <c r="HW177" s="395"/>
      <c r="HX177" s="395"/>
      <c r="HY177" s="395"/>
      <c r="HZ177" s="395"/>
      <c r="IA177" s="395"/>
      <c r="IB177" s="395"/>
      <c r="IC177" s="395"/>
      <c r="ID177" s="395"/>
      <c r="IE177" s="395"/>
      <c r="IF177" s="395"/>
    </row>
    <row r="178" spans="3:240" s="396" customFormat="1" ht="19.95" customHeight="1">
      <c r="C178" s="395"/>
      <c r="E178" s="395"/>
      <c r="F178" s="395"/>
      <c r="G178" s="395"/>
      <c r="H178" s="395"/>
      <c r="I178" s="395"/>
      <c r="J178" s="395"/>
      <c r="K178" s="395"/>
      <c r="L178" s="395"/>
      <c r="M178" s="510"/>
      <c r="N178" s="395"/>
      <c r="O178" s="395"/>
      <c r="P178" s="395"/>
      <c r="Q178" s="395"/>
      <c r="R178" s="395"/>
      <c r="S178" s="395"/>
      <c r="T178" s="395"/>
      <c r="U178" s="395"/>
      <c r="V178" s="395"/>
      <c r="W178" s="384"/>
      <c r="X178" s="395"/>
      <c r="Y178" s="395"/>
      <c r="Z178" s="395"/>
      <c r="AA178" s="395"/>
      <c r="AB178" s="395"/>
      <c r="AC178" s="395"/>
      <c r="AD178" s="395"/>
      <c r="AE178" s="395"/>
      <c r="AF178" s="395"/>
      <c r="AG178" s="395"/>
      <c r="AH178" s="395"/>
      <c r="AI178" s="395"/>
      <c r="AJ178" s="395"/>
      <c r="AK178" s="395"/>
      <c r="AL178" s="395"/>
      <c r="AM178" s="395"/>
      <c r="AN178" s="395"/>
      <c r="AO178" s="395"/>
      <c r="AP178" s="395"/>
      <c r="AQ178" s="395"/>
      <c r="AR178" s="395"/>
      <c r="AS178" s="395"/>
      <c r="AT178" s="395"/>
      <c r="AU178" s="395"/>
      <c r="AV178" s="395"/>
      <c r="AW178" s="395"/>
      <c r="AX178" s="395"/>
      <c r="AY178" s="395"/>
      <c r="AZ178" s="395"/>
      <c r="BA178" s="395"/>
      <c r="BB178" s="395"/>
      <c r="BC178" s="395"/>
      <c r="BD178" s="395"/>
      <c r="BE178" s="395"/>
      <c r="BF178" s="395"/>
      <c r="BG178" s="395"/>
      <c r="BH178" s="395"/>
      <c r="BI178" s="395"/>
      <c r="BJ178" s="395"/>
      <c r="BK178" s="395"/>
      <c r="BL178" s="395"/>
      <c r="BM178" s="395"/>
      <c r="BN178" s="395"/>
      <c r="BO178" s="395"/>
      <c r="BP178" s="395"/>
      <c r="BQ178" s="395"/>
      <c r="BR178" s="395"/>
      <c r="BS178" s="395"/>
      <c r="BT178" s="395"/>
      <c r="BU178" s="395"/>
      <c r="BV178" s="395"/>
      <c r="BW178" s="395"/>
      <c r="BX178" s="395"/>
      <c r="BY178" s="395"/>
      <c r="BZ178" s="395"/>
      <c r="CA178" s="395"/>
      <c r="CB178" s="395"/>
      <c r="CC178" s="395"/>
      <c r="CD178" s="395"/>
      <c r="CE178" s="395"/>
      <c r="CF178" s="395"/>
      <c r="CG178" s="395"/>
      <c r="CH178" s="395"/>
      <c r="CI178" s="395"/>
      <c r="CJ178" s="395"/>
      <c r="CK178" s="395"/>
      <c r="CL178" s="395"/>
      <c r="CM178" s="395"/>
      <c r="CN178" s="395"/>
      <c r="CO178" s="395"/>
      <c r="CP178" s="395"/>
      <c r="CQ178" s="395"/>
      <c r="CR178" s="395"/>
      <c r="CS178" s="395"/>
      <c r="CT178" s="395"/>
      <c r="CU178" s="395"/>
      <c r="CV178" s="395"/>
      <c r="CW178" s="395"/>
      <c r="CX178" s="395"/>
      <c r="CY178" s="395"/>
      <c r="CZ178" s="395"/>
      <c r="DA178" s="395"/>
      <c r="DB178" s="395"/>
      <c r="DC178" s="395"/>
      <c r="DD178" s="395"/>
      <c r="DE178" s="395"/>
      <c r="DF178" s="395"/>
      <c r="DG178" s="395"/>
      <c r="DH178" s="395"/>
      <c r="DI178" s="395"/>
      <c r="DJ178" s="395"/>
      <c r="DK178" s="395"/>
      <c r="DL178" s="395"/>
      <c r="DM178" s="395"/>
      <c r="DN178" s="395"/>
      <c r="DO178" s="395"/>
      <c r="DP178" s="395"/>
      <c r="DQ178" s="395"/>
      <c r="DR178" s="395"/>
      <c r="DS178" s="395"/>
      <c r="DT178" s="395"/>
      <c r="DU178" s="395"/>
      <c r="DV178" s="395"/>
      <c r="DW178" s="395"/>
      <c r="DX178" s="395"/>
      <c r="DY178" s="395"/>
      <c r="DZ178" s="395"/>
      <c r="EA178" s="395"/>
      <c r="EB178" s="395"/>
      <c r="EC178" s="395"/>
      <c r="ED178" s="395"/>
      <c r="EE178" s="395"/>
      <c r="EF178" s="395"/>
      <c r="EG178" s="395"/>
      <c r="EH178" s="395"/>
      <c r="EI178" s="395"/>
      <c r="EJ178" s="395"/>
      <c r="EK178" s="395"/>
      <c r="EL178" s="395"/>
      <c r="EM178" s="395"/>
      <c r="EN178" s="395"/>
      <c r="EO178" s="395"/>
      <c r="EP178" s="395"/>
      <c r="EQ178" s="395"/>
      <c r="ER178" s="395"/>
      <c r="ES178" s="395"/>
      <c r="ET178" s="395"/>
      <c r="EU178" s="395"/>
      <c r="EV178" s="395"/>
      <c r="EW178" s="395"/>
      <c r="EX178" s="395"/>
      <c r="EY178" s="395"/>
      <c r="EZ178" s="395"/>
      <c r="FA178" s="395"/>
      <c r="FB178" s="395"/>
      <c r="FC178" s="395"/>
      <c r="FD178" s="395"/>
      <c r="FE178" s="395"/>
      <c r="FF178" s="395"/>
      <c r="FG178" s="395"/>
      <c r="FH178" s="395"/>
      <c r="FI178" s="395"/>
      <c r="FJ178" s="395"/>
      <c r="FK178" s="395"/>
      <c r="FL178" s="395"/>
      <c r="FM178" s="395"/>
      <c r="FN178" s="395"/>
      <c r="FO178" s="395"/>
      <c r="FP178" s="395"/>
      <c r="FQ178" s="395"/>
      <c r="FR178" s="395"/>
      <c r="FS178" s="395"/>
      <c r="FT178" s="395"/>
      <c r="FU178" s="395"/>
      <c r="FV178" s="395"/>
      <c r="FW178" s="395"/>
      <c r="FX178" s="395"/>
      <c r="FY178" s="395"/>
      <c r="FZ178" s="395"/>
      <c r="GA178" s="395"/>
      <c r="GB178" s="395"/>
      <c r="GC178" s="395"/>
      <c r="GD178" s="395"/>
      <c r="GE178" s="395"/>
      <c r="GF178" s="395"/>
      <c r="GG178" s="395"/>
      <c r="GH178" s="395"/>
      <c r="GI178" s="395"/>
      <c r="GJ178" s="395"/>
      <c r="GK178" s="395"/>
      <c r="GL178" s="395"/>
      <c r="GM178" s="395"/>
      <c r="GN178" s="395"/>
      <c r="GO178" s="395"/>
      <c r="GP178" s="395"/>
      <c r="GQ178" s="395"/>
      <c r="GR178" s="395"/>
      <c r="GS178" s="395"/>
      <c r="GT178" s="395"/>
      <c r="GU178" s="395"/>
      <c r="GV178" s="395"/>
      <c r="GW178" s="395"/>
      <c r="GX178" s="395"/>
      <c r="GY178" s="395"/>
      <c r="GZ178" s="395"/>
      <c r="HA178" s="395"/>
      <c r="HB178" s="395"/>
      <c r="HC178" s="395"/>
      <c r="HD178" s="395"/>
      <c r="HE178" s="395"/>
      <c r="HF178" s="395"/>
      <c r="HG178" s="395"/>
      <c r="HH178" s="395"/>
      <c r="HI178" s="395"/>
      <c r="HJ178" s="395"/>
      <c r="HK178" s="395"/>
      <c r="HL178" s="395"/>
      <c r="HM178" s="395"/>
      <c r="HN178" s="395"/>
      <c r="HO178" s="395"/>
      <c r="HP178" s="395"/>
      <c r="HQ178" s="395"/>
      <c r="HR178" s="395"/>
      <c r="HS178" s="395"/>
      <c r="HT178" s="395"/>
      <c r="HU178" s="395"/>
      <c r="HV178" s="395"/>
      <c r="HW178" s="395"/>
      <c r="HX178" s="395"/>
      <c r="HY178" s="395"/>
      <c r="HZ178" s="395"/>
      <c r="IA178" s="395"/>
      <c r="IB178" s="395"/>
      <c r="IC178" s="395"/>
      <c r="ID178" s="395"/>
      <c r="IE178" s="395"/>
      <c r="IF178" s="395"/>
    </row>
    <row r="179" spans="3:240" s="396" customFormat="1" ht="19.95" customHeight="1">
      <c r="C179" s="395"/>
      <c r="E179" s="395"/>
      <c r="F179" s="395"/>
      <c r="G179" s="395"/>
      <c r="H179" s="395"/>
      <c r="I179" s="395"/>
      <c r="J179" s="395"/>
      <c r="K179" s="395"/>
      <c r="L179" s="395"/>
      <c r="M179" s="510"/>
      <c r="N179" s="395"/>
      <c r="O179" s="395"/>
      <c r="P179" s="395"/>
      <c r="Q179" s="395"/>
      <c r="R179" s="395"/>
      <c r="S179" s="395"/>
      <c r="T179" s="395"/>
      <c r="U179" s="395"/>
      <c r="V179" s="395"/>
      <c r="W179" s="384"/>
      <c r="X179" s="395"/>
      <c r="Y179" s="395"/>
      <c r="Z179" s="395"/>
      <c r="AA179" s="395"/>
      <c r="AB179" s="395"/>
      <c r="AC179" s="395"/>
      <c r="AD179" s="395"/>
      <c r="AE179" s="395"/>
      <c r="AF179" s="395"/>
      <c r="AG179" s="395"/>
      <c r="AH179" s="395"/>
      <c r="AI179" s="395"/>
      <c r="AJ179" s="395"/>
      <c r="AK179" s="395"/>
      <c r="AL179" s="395"/>
      <c r="AM179" s="395"/>
      <c r="AN179" s="395"/>
      <c r="AO179" s="395"/>
      <c r="AP179" s="395"/>
      <c r="AQ179" s="395"/>
      <c r="AR179" s="395"/>
      <c r="AS179" s="395"/>
      <c r="AT179" s="395"/>
      <c r="AU179" s="395"/>
      <c r="AV179" s="395"/>
      <c r="AW179" s="395"/>
      <c r="AX179" s="395"/>
      <c r="AY179" s="395"/>
      <c r="AZ179" s="395"/>
      <c r="BA179" s="395"/>
      <c r="BB179" s="395"/>
      <c r="BC179" s="395"/>
      <c r="BD179" s="395"/>
      <c r="BE179" s="395"/>
      <c r="BF179" s="395"/>
      <c r="BG179" s="395"/>
      <c r="BH179" s="395"/>
      <c r="BI179" s="395"/>
      <c r="BJ179" s="395"/>
      <c r="BK179" s="395"/>
      <c r="BL179" s="395"/>
      <c r="BM179" s="395"/>
      <c r="BN179" s="395"/>
      <c r="BO179" s="395"/>
      <c r="BP179" s="395"/>
      <c r="BQ179" s="395"/>
      <c r="BR179" s="395"/>
      <c r="BS179" s="395"/>
      <c r="BT179" s="395"/>
      <c r="BU179" s="395"/>
      <c r="BV179" s="395"/>
      <c r="BW179" s="395"/>
      <c r="BX179" s="395"/>
      <c r="BY179" s="395"/>
      <c r="BZ179" s="395"/>
      <c r="CA179" s="395"/>
      <c r="CB179" s="395"/>
      <c r="CC179" s="395"/>
      <c r="CD179" s="395"/>
      <c r="CE179" s="395"/>
      <c r="CF179" s="395"/>
      <c r="CG179" s="395"/>
      <c r="CH179" s="395"/>
      <c r="CI179" s="395"/>
      <c r="CJ179" s="395"/>
      <c r="CK179" s="395"/>
      <c r="CL179" s="395"/>
      <c r="CM179" s="395"/>
      <c r="CN179" s="395"/>
      <c r="CO179" s="395"/>
      <c r="CP179" s="395"/>
      <c r="CQ179" s="395"/>
      <c r="CR179" s="395"/>
      <c r="CS179" s="395"/>
      <c r="CT179" s="395"/>
      <c r="CU179" s="395"/>
      <c r="CV179" s="395"/>
      <c r="CW179" s="395"/>
      <c r="CX179" s="395"/>
      <c r="CY179" s="395"/>
      <c r="CZ179" s="395"/>
      <c r="DA179" s="395"/>
      <c r="DB179" s="395"/>
      <c r="DC179" s="395"/>
      <c r="DD179" s="395"/>
      <c r="DE179" s="395"/>
      <c r="DF179" s="395"/>
      <c r="DG179" s="395"/>
      <c r="DH179" s="395"/>
      <c r="DI179" s="395"/>
      <c r="DJ179" s="395"/>
      <c r="DK179" s="395"/>
      <c r="DL179" s="395"/>
      <c r="DM179" s="395"/>
      <c r="DN179" s="395"/>
      <c r="DO179" s="395"/>
      <c r="DP179" s="395"/>
      <c r="DQ179" s="395"/>
      <c r="DR179" s="395"/>
      <c r="DS179" s="395"/>
      <c r="DT179" s="395"/>
      <c r="DU179" s="395"/>
      <c r="DV179" s="395"/>
      <c r="DW179" s="395"/>
      <c r="DX179" s="395"/>
      <c r="DY179" s="395"/>
      <c r="DZ179" s="395"/>
      <c r="EA179" s="395"/>
      <c r="EB179" s="395"/>
      <c r="EC179" s="395"/>
      <c r="ED179" s="395"/>
      <c r="EE179" s="395"/>
      <c r="EF179" s="395"/>
      <c r="EG179" s="395"/>
      <c r="EH179" s="395"/>
      <c r="EI179" s="395"/>
      <c r="EJ179" s="395"/>
      <c r="EK179" s="395"/>
      <c r="EL179" s="395"/>
      <c r="EM179" s="395"/>
      <c r="EN179" s="395"/>
      <c r="EO179" s="395"/>
      <c r="EP179" s="395"/>
      <c r="EQ179" s="395"/>
      <c r="ER179" s="395"/>
      <c r="ES179" s="395"/>
      <c r="ET179" s="395"/>
      <c r="EU179" s="395"/>
      <c r="EV179" s="395"/>
      <c r="EW179" s="395"/>
      <c r="EX179" s="395"/>
      <c r="EY179" s="395"/>
      <c r="EZ179" s="395"/>
      <c r="FA179" s="395"/>
      <c r="FB179" s="395"/>
      <c r="FC179" s="395"/>
      <c r="FD179" s="395"/>
      <c r="FE179" s="395"/>
      <c r="FF179" s="395"/>
      <c r="FG179" s="395"/>
      <c r="FH179" s="395"/>
      <c r="FI179" s="395"/>
      <c r="FJ179" s="395"/>
      <c r="FK179" s="395"/>
      <c r="FL179" s="395"/>
      <c r="FM179" s="395"/>
      <c r="FN179" s="395"/>
      <c r="FO179" s="395"/>
      <c r="FP179" s="395"/>
      <c r="FQ179" s="395"/>
      <c r="FR179" s="395"/>
      <c r="FS179" s="395"/>
      <c r="FT179" s="395"/>
      <c r="FU179" s="395"/>
      <c r="FV179" s="395"/>
      <c r="FW179" s="395"/>
      <c r="FX179" s="395"/>
      <c r="FY179" s="395"/>
      <c r="FZ179" s="395"/>
      <c r="GA179" s="395"/>
      <c r="GB179" s="395"/>
      <c r="GC179" s="395"/>
      <c r="GD179" s="395"/>
      <c r="GE179" s="395"/>
      <c r="GF179" s="395"/>
      <c r="GG179" s="395"/>
      <c r="GH179" s="395"/>
      <c r="GI179" s="395"/>
      <c r="GJ179" s="395"/>
      <c r="GK179" s="395"/>
      <c r="GL179" s="395"/>
      <c r="GM179" s="395"/>
      <c r="GN179" s="395"/>
      <c r="GO179" s="395"/>
      <c r="GP179" s="395"/>
      <c r="GQ179" s="395"/>
      <c r="GR179" s="395"/>
      <c r="GS179" s="395"/>
      <c r="GT179" s="395"/>
      <c r="GU179" s="395"/>
      <c r="GV179" s="395"/>
      <c r="GW179" s="395"/>
      <c r="GX179" s="395"/>
      <c r="GY179" s="395"/>
      <c r="GZ179" s="395"/>
      <c r="HA179" s="395"/>
      <c r="HB179" s="395"/>
      <c r="HC179" s="395"/>
      <c r="HD179" s="395"/>
      <c r="HE179" s="395"/>
      <c r="HF179" s="395"/>
      <c r="HG179" s="395"/>
      <c r="HH179" s="395"/>
      <c r="HI179" s="395"/>
      <c r="HJ179" s="395"/>
      <c r="HK179" s="395"/>
      <c r="HL179" s="395"/>
      <c r="HM179" s="395"/>
      <c r="HN179" s="395"/>
      <c r="HO179" s="395"/>
      <c r="HP179" s="395"/>
      <c r="HQ179" s="395"/>
      <c r="HR179" s="395"/>
      <c r="HS179" s="395"/>
      <c r="HT179" s="395"/>
      <c r="HU179" s="395"/>
      <c r="HV179" s="395"/>
      <c r="HW179" s="395"/>
      <c r="HX179" s="395"/>
      <c r="HY179" s="395"/>
      <c r="HZ179" s="395"/>
      <c r="IA179" s="395"/>
      <c r="IB179" s="395"/>
      <c r="IC179" s="395"/>
      <c r="ID179" s="395"/>
      <c r="IE179" s="395"/>
      <c r="IF179" s="395"/>
    </row>
    <row r="180" spans="3:240" s="396" customFormat="1" ht="19.95" customHeight="1">
      <c r="C180" s="395"/>
      <c r="E180" s="395"/>
      <c r="F180" s="395"/>
      <c r="G180" s="395"/>
      <c r="H180" s="395"/>
      <c r="I180" s="395"/>
      <c r="J180" s="395"/>
      <c r="K180" s="395"/>
      <c r="L180" s="395"/>
      <c r="M180" s="510"/>
      <c r="N180" s="395"/>
      <c r="O180" s="395"/>
      <c r="P180" s="395"/>
      <c r="Q180" s="395"/>
      <c r="R180" s="395"/>
      <c r="S180" s="395"/>
      <c r="T180" s="395"/>
      <c r="U180" s="395"/>
      <c r="V180" s="395"/>
      <c r="W180" s="384"/>
      <c r="X180" s="395"/>
      <c r="Y180" s="395"/>
      <c r="Z180" s="395"/>
      <c r="AA180" s="395"/>
      <c r="AB180" s="395"/>
      <c r="AC180" s="395"/>
      <c r="AD180" s="395"/>
      <c r="AE180" s="395"/>
      <c r="AF180" s="395"/>
      <c r="AG180" s="395"/>
      <c r="AH180" s="395"/>
      <c r="AI180" s="395"/>
      <c r="AJ180" s="395"/>
      <c r="AK180" s="395"/>
      <c r="AL180" s="395"/>
      <c r="AM180" s="395"/>
      <c r="AN180" s="395"/>
      <c r="AO180" s="395"/>
      <c r="AP180" s="395"/>
      <c r="AQ180" s="395"/>
      <c r="AR180" s="395"/>
      <c r="AS180" s="395"/>
      <c r="AT180" s="395"/>
      <c r="AU180" s="395"/>
      <c r="AV180" s="395"/>
      <c r="AW180" s="395"/>
      <c r="AX180" s="395"/>
      <c r="AY180" s="395"/>
      <c r="AZ180" s="395"/>
      <c r="BA180" s="395"/>
      <c r="BB180" s="395"/>
      <c r="BC180" s="395"/>
      <c r="BD180" s="395"/>
      <c r="BE180" s="395"/>
      <c r="BF180" s="395"/>
      <c r="BG180" s="395"/>
      <c r="BH180" s="395"/>
      <c r="BI180" s="395"/>
      <c r="BJ180" s="395"/>
      <c r="BK180" s="395"/>
      <c r="BL180" s="395"/>
      <c r="BM180" s="395"/>
      <c r="BN180" s="395"/>
      <c r="BO180" s="395"/>
      <c r="BP180" s="395"/>
      <c r="BQ180" s="395"/>
      <c r="BR180" s="395"/>
      <c r="BS180" s="395"/>
      <c r="BT180" s="395"/>
      <c r="BU180" s="395"/>
      <c r="BV180" s="395"/>
      <c r="BW180" s="395"/>
      <c r="BX180" s="395"/>
      <c r="BY180" s="395"/>
      <c r="BZ180" s="395"/>
      <c r="CA180" s="395"/>
      <c r="CB180" s="395"/>
      <c r="CC180" s="395"/>
      <c r="CD180" s="395"/>
      <c r="CE180" s="395"/>
      <c r="CF180" s="395"/>
      <c r="CG180" s="395"/>
      <c r="CH180" s="395"/>
      <c r="CI180" s="395"/>
      <c r="CJ180" s="395"/>
      <c r="CK180" s="395"/>
      <c r="CL180" s="395"/>
      <c r="CM180" s="395"/>
      <c r="CN180" s="395"/>
      <c r="CO180" s="395"/>
      <c r="CP180" s="395"/>
      <c r="CQ180" s="395"/>
      <c r="CR180" s="395"/>
      <c r="CS180" s="395"/>
      <c r="CT180" s="395"/>
      <c r="CU180" s="395"/>
      <c r="CV180" s="395"/>
      <c r="CW180" s="395"/>
      <c r="CX180" s="395"/>
      <c r="CY180" s="395"/>
      <c r="CZ180" s="395"/>
      <c r="DA180" s="395"/>
      <c r="DB180" s="395"/>
      <c r="DC180" s="395"/>
      <c r="DD180" s="395"/>
      <c r="DE180" s="395"/>
      <c r="DF180" s="395"/>
      <c r="DG180" s="395"/>
      <c r="DH180" s="395"/>
      <c r="DI180" s="395"/>
      <c r="DJ180" s="395"/>
      <c r="DK180" s="395"/>
      <c r="DL180" s="395"/>
      <c r="DM180" s="395"/>
      <c r="DN180" s="395"/>
      <c r="DO180" s="395"/>
      <c r="DP180" s="395"/>
      <c r="DQ180" s="395"/>
      <c r="DR180" s="395"/>
      <c r="DS180" s="395"/>
      <c r="DT180" s="395"/>
      <c r="DU180" s="395"/>
      <c r="DV180" s="395"/>
      <c r="DW180" s="395"/>
      <c r="DX180" s="395"/>
      <c r="DY180" s="395"/>
      <c r="DZ180" s="395"/>
      <c r="EA180" s="395"/>
      <c r="EB180" s="395"/>
      <c r="EC180" s="395"/>
      <c r="ED180" s="395"/>
      <c r="EE180" s="395"/>
      <c r="EF180" s="395"/>
      <c r="EG180" s="395"/>
      <c r="EH180" s="395"/>
      <c r="EI180" s="395"/>
      <c r="EJ180" s="395"/>
      <c r="EK180" s="395"/>
      <c r="EL180" s="395"/>
      <c r="EM180" s="395"/>
      <c r="EN180" s="395"/>
      <c r="EO180" s="395"/>
      <c r="EP180" s="395"/>
      <c r="EQ180" s="395"/>
      <c r="ER180" s="395"/>
      <c r="ES180" s="395"/>
      <c r="ET180" s="395"/>
      <c r="EU180" s="395"/>
      <c r="EV180" s="395"/>
      <c r="EW180" s="395"/>
      <c r="EX180" s="395"/>
      <c r="EY180" s="395"/>
      <c r="EZ180" s="395"/>
      <c r="FA180" s="395"/>
      <c r="FB180" s="395"/>
      <c r="FC180" s="395"/>
      <c r="FD180" s="395"/>
      <c r="FE180" s="395"/>
      <c r="FF180" s="395"/>
      <c r="FG180" s="395"/>
      <c r="FH180" s="395"/>
      <c r="FI180" s="395"/>
      <c r="FJ180" s="395"/>
      <c r="FK180" s="395"/>
      <c r="FL180" s="395"/>
      <c r="FM180" s="395"/>
      <c r="FN180" s="395"/>
      <c r="FO180" s="395"/>
      <c r="FP180" s="395"/>
      <c r="FQ180" s="395"/>
      <c r="FR180" s="395"/>
      <c r="FS180" s="395"/>
      <c r="FT180" s="395"/>
      <c r="FU180" s="395"/>
      <c r="FV180" s="395"/>
      <c r="FW180" s="395"/>
      <c r="FX180" s="395"/>
      <c r="FY180" s="395"/>
      <c r="FZ180" s="395"/>
      <c r="GA180" s="395"/>
      <c r="GB180" s="395"/>
      <c r="GC180" s="395"/>
      <c r="GD180" s="395"/>
      <c r="GE180" s="395"/>
      <c r="GF180" s="395"/>
      <c r="GG180" s="395"/>
      <c r="GH180" s="395"/>
      <c r="GI180" s="395"/>
      <c r="GJ180" s="395"/>
      <c r="GK180" s="395"/>
      <c r="GL180" s="395"/>
      <c r="GM180" s="395"/>
      <c r="GN180" s="395"/>
      <c r="GO180" s="395"/>
      <c r="GP180" s="395"/>
      <c r="GQ180" s="395"/>
      <c r="GR180" s="395"/>
      <c r="GS180" s="395"/>
      <c r="GT180" s="395"/>
      <c r="GU180" s="395"/>
      <c r="GV180" s="395"/>
      <c r="GW180" s="395"/>
      <c r="GX180" s="395"/>
      <c r="GY180" s="395"/>
      <c r="GZ180" s="395"/>
      <c r="HA180" s="395"/>
      <c r="HB180" s="395"/>
      <c r="HC180" s="395"/>
      <c r="HD180" s="395"/>
      <c r="HE180" s="395"/>
      <c r="HF180" s="395"/>
      <c r="HG180" s="395"/>
      <c r="HH180" s="395"/>
      <c r="HI180" s="395"/>
      <c r="HJ180" s="395"/>
      <c r="HK180" s="395"/>
      <c r="HL180" s="395"/>
      <c r="HM180" s="395"/>
      <c r="HN180" s="395"/>
      <c r="HO180" s="395"/>
      <c r="HP180" s="395"/>
      <c r="HQ180" s="395"/>
      <c r="HR180" s="395"/>
      <c r="HS180" s="395"/>
      <c r="HT180" s="395"/>
      <c r="HU180" s="395"/>
      <c r="HV180" s="395"/>
      <c r="HW180" s="395"/>
      <c r="HX180" s="395"/>
      <c r="HY180" s="395"/>
      <c r="HZ180" s="395"/>
      <c r="IA180" s="395"/>
      <c r="IB180" s="395"/>
      <c r="IC180" s="395"/>
      <c r="ID180" s="395"/>
      <c r="IE180" s="395"/>
      <c r="IF180" s="395"/>
    </row>
    <row r="181" spans="3:240" s="396" customFormat="1" ht="19.95" customHeight="1">
      <c r="C181" s="395"/>
      <c r="E181" s="395"/>
      <c r="F181" s="395"/>
      <c r="G181" s="395"/>
      <c r="H181" s="395"/>
      <c r="I181" s="395"/>
      <c r="J181" s="395"/>
      <c r="K181" s="395"/>
      <c r="L181" s="395"/>
      <c r="M181" s="510"/>
      <c r="N181" s="395"/>
      <c r="O181" s="395"/>
      <c r="P181" s="395"/>
      <c r="Q181" s="395"/>
      <c r="R181" s="395"/>
      <c r="S181" s="395"/>
      <c r="T181" s="395"/>
      <c r="U181" s="395"/>
      <c r="V181" s="395"/>
      <c r="W181" s="384"/>
      <c r="X181" s="395"/>
      <c r="Y181" s="395"/>
      <c r="Z181" s="395"/>
      <c r="AA181" s="395"/>
      <c r="AB181" s="395"/>
      <c r="AC181" s="395"/>
      <c r="AD181" s="395"/>
      <c r="AE181" s="395"/>
      <c r="AF181" s="395"/>
      <c r="AG181" s="395"/>
      <c r="AH181" s="395"/>
      <c r="AI181" s="395"/>
      <c r="AJ181" s="395"/>
      <c r="AK181" s="395"/>
      <c r="AL181" s="395"/>
      <c r="AM181" s="395"/>
      <c r="AN181" s="395"/>
      <c r="AO181" s="395"/>
      <c r="AP181" s="395"/>
      <c r="AQ181" s="395"/>
      <c r="AR181" s="395"/>
      <c r="AS181" s="395"/>
      <c r="AT181" s="395"/>
      <c r="AU181" s="395"/>
      <c r="AV181" s="395"/>
      <c r="AW181" s="395"/>
      <c r="AX181" s="395"/>
      <c r="AY181" s="395"/>
      <c r="AZ181" s="395"/>
      <c r="BA181" s="395"/>
      <c r="BB181" s="395"/>
      <c r="BC181" s="395"/>
      <c r="BD181" s="395"/>
      <c r="BE181" s="395"/>
      <c r="BF181" s="395"/>
      <c r="BG181" s="395"/>
      <c r="BH181" s="395"/>
      <c r="BI181" s="395"/>
      <c r="BJ181" s="395"/>
      <c r="BK181" s="395"/>
      <c r="BL181" s="395"/>
      <c r="BM181" s="395"/>
      <c r="BN181" s="395"/>
      <c r="BO181" s="395"/>
      <c r="BP181" s="395"/>
      <c r="BQ181" s="395"/>
      <c r="BR181" s="395"/>
      <c r="BS181" s="395"/>
      <c r="BT181" s="395"/>
      <c r="BU181" s="395"/>
      <c r="BV181" s="395"/>
      <c r="BW181" s="395"/>
      <c r="BX181" s="395"/>
      <c r="BY181" s="395"/>
      <c r="BZ181" s="395"/>
      <c r="CA181" s="395"/>
      <c r="CB181" s="395"/>
      <c r="CC181" s="395"/>
      <c r="CD181" s="395"/>
      <c r="CE181" s="395"/>
      <c r="CF181" s="395"/>
      <c r="CG181" s="395"/>
      <c r="CH181" s="395"/>
      <c r="CI181" s="395"/>
      <c r="CJ181" s="395"/>
      <c r="CK181" s="395"/>
      <c r="CL181" s="395"/>
      <c r="CM181" s="395"/>
      <c r="CN181" s="395"/>
      <c r="CO181" s="395"/>
      <c r="CP181" s="395"/>
      <c r="CQ181" s="395"/>
      <c r="CR181" s="395"/>
      <c r="CS181" s="395"/>
      <c r="CT181" s="395"/>
      <c r="CU181" s="395"/>
      <c r="CV181" s="395"/>
      <c r="CW181" s="395"/>
      <c r="CX181" s="395"/>
      <c r="CY181" s="395"/>
      <c r="CZ181" s="395"/>
      <c r="DA181" s="395"/>
      <c r="DB181" s="395"/>
      <c r="DC181" s="395"/>
      <c r="DD181" s="395"/>
      <c r="DE181" s="395"/>
      <c r="DF181" s="395"/>
      <c r="DG181" s="395"/>
      <c r="DH181" s="395"/>
      <c r="DI181" s="395"/>
      <c r="DJ181" s="395"/>
      <c r="DK181" s="395"/>
      <c r="DL181" s="395"/>
      <c r="DM181" s="395"/>
      <c r="DN181" s="395"/>
      <c r="DO181" s="395"/>
      <c r="DP181" s="395"/>
      <c r="DQ181" s="395"/>
      <c r="DR181" s="395"/>
      <c r="DS181" s="395"/>
      <c r="DT181" s="395"/>
      <c r="DU181" s="395"/>
      <c r="DV181" s="395"/>
      <c r="DW181" s="395"/>
      <c r="DX181" s="395"/>
      <c r="DY181" s="395"/>
      <c r="DZ181" s="395"/>
      <c r="EA181" s="395"/>
      <c r="EB181" s="395"/>
      <c r="EC181" s="395"/>
      <c r="ED181" s="395"/>
      <c r="EE181" s="395"/>
      <c r="EF181" s="395"/>
      <c r="EG181" s="395"/>
      <c r="EH181" s="395"/>
      <c r="EI181" s="395"/>
      <c r="EJ181" s="395"/>
      <c r="EK181" s="395"/>
      <c r="EL181" s="395"/>
      <c r="EM181" s="395"/>
      <c r="EN181" s="395"/>
      <c r="EO181" s="395"/>
      <c r="EP181" s="395"/>
      <c r="EQ181" s="395"/>
      <c r="ER181" s="395"/>
      <c r="ES181" s="395"/>
      <c r="ET181" s="395"/>
      <c r="EU181" s="395"/>
      <c r="EV181" s="395"/>
      <c r="EW181" s="395"/>
      <c r="EX181" s="395"/>
      <c r="EY181" s="395"/>
      <c r="EZ181" s="395"/>
      <c r="FA181" s="395"/>
      <c r="FB181" s="395"/>
      <c r="FC181" s="395"/>
      <c r="FD181" s="395"/>
      <c r="FE181" s="395"/>
      <c r="FF181" s="395"/>
      <c r="FG181" s="395"/>
      <c r="FH181" s="395"/>
      <c r="FI181" s="395"/>
      <c r="FJ181" s="395"/>
      <c r="FK181" s="395"/>
      <c r="FL181" s="395"/>
      <c r="FM181" s="395"/>
      <c r="FN181" s="395"/>
      <c r="FO181" s="395"/>
      <c r="FP181" s="395"/>
      <c r="FQ181" s="395"/>
      <c r="FR181" s="395"/>
      <c r="FS181" s="395"/>
      <c r="FT181" s="395"/>
      <c r="FU181" s="395"/>
      <c r="FV181" s="395"/>
      <c r="FW181" s="395"/>
      <c r="FX181" s="395"/>
      <c r="FY181" s="395"/>
      <c r="FZ181" s="395"/>
      <c r="GA181" s="395"/>
      <c r="GB181" s="395"/>
      <c r="GC181" s="395"/>
      <c r="GD181" s="395"/>
      <c r="GE181" s="395"/>
      <c r="GF181" s="395"/>
      <c r="GG181" s="395"/>
      <c r="GH181" s="395"/>
      <c r="GI181" s="395"/>
      <c r="GJ181" s="395"/>
      <c r="GK181" s="395"/>
      <c r="GL181" s="395"/>
      <c r="GM181" s="395"/>
      <c r="GN181" s="395"/>
      <c r="GO181" s="395"/>
      <c r="GP181" s="395"/>
      <c r="GQ181" s="395"/>
      <c r="GR181" s="395"/>
      <c r="GS181" s="395"/>
      <c r="GT181" s="395"/>
      <c r="GU181" s="395"/>
      <c r="GV181" s="395"/>
      <c r="GW181" s="395"/>
      <c r="GX181" s="395"/>
      <c r="GY181" s="395"/>
      <c r="GZ181" s="395"/>
      <c r="HA181" s="395"/>
      <c r="HB181" s="395"/>
      <c r="HC181" s="395"/>
      <c r="HD181" s="395"/>
      <c r="HE181" s="395"/>
      <c r="HF181" s="395"/>
      <c r="HG181" s="395"/>
      <c r="HH181" s="395"/>
      <c r="HI181" s="395"/>
      <c r="HJ181" s="395"/>
      <c r="HK181" s="395"/>
      <c r="HL181" s="395"/>
      <c r="HM181" s="395"/>
      <c r="HN181" s="395"/>
      <c r="HO181" s="395"/>
      <c r="HP181" s="395"/>
      <c r="HQ181" s="395"/>
      <c r="HR181" s="395"/>
      <c r="HS181" s="395"/>
      <c r="HT181" s="395"/>
      <c r="HU181" s="395"/>
      <c r="HV181" s="395"/>
      <c r="HW181" s="395"/>
      <c r="HX181" s="395"/>
      <c r="HY181" s="395"/>
      <c r="HZ181" s="395"/>
      <c r="IA181" s="395"/>
      <c r="IB181" s="395"/>
      <c r="IC181" s="395"/>
      <c r="ID181" s="395"/>
      <c r="IE181" s="395"/>
      <c r="IF181" s="395"/>
    </row>
    <row r="182" spans="3:240" s="396" customFormat="1" ht="19.95" customHeight="1">
      <c r="C182" s="395"/>
      <c r="E182" s="395"/>
      <c r="F182" s="395"/>
      <c r="G182" s="395"/>
      <c r="H182" s="395"/>
      <c r="I182" s="395"/>
      <c r="J182" s="395"/>
      <c r="K182" s="395"/>
      <c r="L182" s="395"/>
      <c r="M182" s="510"/>
      <c r="N182" s="395"/>
      <c r="O182" s="395"/>
      <c r="P182" s="395"/>
      <c r="Q182" s="395"/>
      <c r="R182" s="395"/>
      <c r="S182" s="395"/>
      <c r="T182" s="395"/>
      <c r="U182" s="395"/>
      <c r="V182" s="395"/>
      <c r="W182" s="384"/>
      <c r="X182" s="395"/>
      <c r="Y182" s="395"/>
      <c r="Z182" s="395"/>
      <c r="AA182" s="395"/>
      <c r="AB182" s="395"/>
      <c r="AC182" s="395"/>
      <c r="AD182" s="395"/>
      <c r="AE182" s="395"/>
      <c r="AF182" s="395"/>
      <c r="AG182" s="395"/>
      <c r="AH182" s="395"/>
      <c r="AI182" s="395"/>
      <c r="AJ182" s="395"/>
      <c r="AK182" s="395"/>
      <c r="AL182" s="395"/>
      <c r="AM182" s="395"/>
      <c r="AN182" s="395"/>
      <c r="AO182" s="395"/>
      <c r="AP182" s="395"/>
      <c r="AQ182" s="395"/>
      <c r="AR182" s="395"/>
      <c r="AS182" s="395"/>
      <c r="AT182" s="395"/>
      <c r="AU182" s="395"/>
      <c r="AV182" s="395"/>
      <c r="AW182" s="395"/>
      <c r="AX182" s="395"/>
      <c r="AY182" s="395"/>
      <c r="AZ182" s="395"/>
      <c r="BA182" s="395"/>
      <c r="BB182" s="395"/>
      <c r="BC182" s="395"/>
      <c r="BD182" s="395"/>
      <c r="BE182" s="395"/>
      <c r="BF182" s="395"/>
      <c r="BG182" s="395"/>
      <c r="BH182" s="395"/>
      <c r="BI182" s="395"/>
      <c r="BJ182" s="395"/>
      <c r="BK182" s="395"/>
      <c r="BL182" s="395"/>
      <c r="BM182" s="395"/>
      <c r="BN182" s="395"/>
      <c r="BO182" s="395"/>
      <c r="BP182" s="395"/>
      <c r="BQ182" s="395"/>
      <c r="BR182" s="395"/>
      <c r="BS182" s="395"/>
      <c r="BT182" s="395"/>
      <c r="BU182" s="395"/>
      <c r="BV182" s="395"/>
      <c r="BW182" s="395"/>
      <c r="BX182" s="395"/>
      <c r="BY182" s="395"/>
      <c r="BZ182" s="395"/>
      <c r="CA182" s="395"/>
      <c r="CB182" s="395"/>
      <c r="CC182" s="395"/>
      <c r="CD182" s="395"/>
      <c r="CE182" s="395"/>
      <c r="CF182" s="395"/>
      <c r="CG182" s="395"/>
      <c r="CH182" s="395"/>
      <c r="CI182" s="395"/>
      <c r="CJ182" s="395"/>
      <c r="CK182" s="395"/>
      <c r="CL182" s="395"/>
      <c r="CM182" s="395"/>
      <c r="CN182" s="395"/>
      <c r="CO182" s="395"/>
      <c r="CP182" s="395"/>
      <c r="CQ182" s="395"/>
      <c r="CR182" s="395"/>
      <c r="CS182" s="395"/>
      <c r="CT182" s="395"/>
      <c r="CU182" s="395"/>
      <c r="CV182" s="395"/>
      <c r="CW182" s="395"/>
      <c r="CX182" s="395"/>
      <c r="CY182" s="395"/>
      <c r="CZ182" s="395"/>
      <c r="DA182" s="395"/>
      <c r="DB182" s="395"/>
      <c r="DC182" s="395"/>
      <c r="DD182" s="395"/>
      <c r="DE182" s="395"/>
      <c r="DF182" s="395"/>
      <c r="DG182" s="395"/>
      <c r="DH182" s="395"/>
      <c r="DI182" s="395"/>
      <c r="DJ182" s="395"/>
      <c r="DK182" s="395"/>
      <c r="DL182" s="395"/>
      <c r="DM182" s="395"/>
      <c r="DN182" s="395"/>
      <c r="DO182" s="395"/>
      <c r="DP182" s="395"/>
      <c r="DQ182" s="395"/>
      <c r="DR182" s="395"/>
      <c r="DS182" s="395"/>
      <c r="DT182" s="395"/>
      <c r="DU182" s="395"/>
      <c r="DV182" s="395"/>
      <c r="DW182" s="395"/>
      <c r="DX182" s="395"/>
      <c r="DY182" s="395"/>
      <c r="DZ182" s="395"/>
      <c r="EA182" s="395"/>
      <c r="EB182" s="395"/>
      <c r="EC182" s="395"/>
      <c r="ED182" s="395"/>
      <c r="EE182" s="395"/>
      <c r="EF182" s="395"/>
      <c r="EG182" s="395"/>
      <c r="EH182" s="395"/>
      <c r="EI182" s="395"/>
      <c r="EJ182" s="395"/>
      <c r="EK182" s="395"/>
      <c r="EL182" s="395"/>
      <c r="EM182" s="395"/>
      <c r="EN182" s="395"/>
      <c r="EO182" s="395"/>
      <c r="EP182" s="395"/>
      <c r="EQ182" s="395"/>
      <c r="ER182" s="395"/>
      <c r="ES182" s="395"/>
      <c r="ET182" s="395"/>
      <c r="EU182" s="395"/>
      <c r="EV182" s="395"/>
      <c r="EW182" s="395"/>
      <c r="EX182" s="395"/>
      <c r="EY182" s="395"/>
      <c r="EZ182" s="395"/>
      <c r="FA182" s="395"/>
      <c r="FB182" s="395"/>
      <c r="FC182" s="395"/>
      <c r="FD182" s="395"/>
      <c r="FE182" s="395"/>
      <c r="FF182" s="395"/>
      <c r="FG182" s="395"/>
      <c r="FH182" s="395"/>
      <c r="FI182" s="395"/>
      <c r="FJ182" s="395"/>
      <c r="FK182" s="395"/>
      <c r="FL182" s="395"/>
      <c r="FM182" s="395"/>
      <c r="FN182" s="395"/>
      <c r="FO182" s="395"/>
      <c r="FP182" s="395"/>
      <c r="FQ182" s="395"/>
      <c r="FR182" s="395"/>
      <c r="FS182" s="395"/>
      <c r="FT182" s="395"/>
      <c r="FU182" s="395"/>
      <c r="FV182" s="395"/>
      <c r="FW182" s="395"/>
      <c r="FX182" s="395"/>
      <c r="FY182" s="395"/>
      <c r="FZ182" s="395"/>
      <c r="GA182" s="395"/>
      <c r="GB182" s="395"/>
      <c r="GC182" s="395"/>
      <c r="GD182" s="395"/>
      <c r="GE182" s="395"/>
      <c r="GF182" s="395"/>
      <c r="GG182" s="395"/>
      <c r="GH182" s="395"/>
      <c r="GI182" s="395"/>
      <c r="GJ182" s="395"/>
      <c r="GK182" s="395"/>
      <c r="GL182" s="395"/>
      <c r="GM182" s="395"/>
      <c r="GN182" s="395"/>
      <c r="GO182" s="395"/>
      <c r="GP182" s="395"/>
      <c r="GQ182" s="395"/>
      <c r="GR182" s="395"/>
      <c r="GS182" s="395"/>
      <c r="GT182" s="395"/>
      <c r="GU182" s="395"/>
      <c r="GV182" s="395"/>
      <c r="GW182" s="395"/>
      <c r="GX182" s="395"/>
      <c r="GY182" s="395"/>
      <c r="GZ182" s="395"/>
      <c r="HA182" s="395"/>
      <c r="HB182" s="395"/>
      <c r="HC182" s="395"/>
      <c r="HD182" s="395"/>
      <c r="HE182" s="395"/>
      <c r="HF182" s="395"/>
      <c r="HG182" s="395"/>
      <c r="HH182" s="395"/>
      <c r="HI182" s="395"/>
      <c r="HJ182" s="395"/>
      <c r="HK182" s="395"/>
      <c r="HL182" s="395"/>
      <c r="HM182" s="395"/>
      <c r="HN182" s="395"/>
      <c r="HO182" s="395"/>
      <c r="HP182" s="395"/>
      <c r="HQ182" s="395"/>
      <c r="HR182" s="395"/>
      <c r="HS182" s="395"/>
      <c r="HT182" s="395"/>
      <c r="HU182" s="395"/>
      <c r="HV182" s="395"/>
      <c r="HW182" s="395"/>
      <c r="HX182" s="395"/>
      <c r="HY182" s="395"/>
      <c r="HZ182" s="395"/>
      <c r="IA182" s="395"/>
      <c r="IB182" s="395"/>
      <c r="IC182" s="395"/>
      <c r="ID182" s="395"/>
      <c r="IE182" s="395"/>
      <c r="IF182" s="395"/>
    </row>
    <row r="183" spans="3:240" s="396" customFormat="1" ht="19.95" customHeight="1">
      <c r="C183" s="395"/>
      <c r="E183" s="395"/>
      <c r="F183" s="395"/>
      <c r="G183" s="395"/>
      <c r="H183" s="395"/>
      <c r="I183" s="395"/>
      <c r="J183" s="395"/>
      <c r="K183" s="395"/>
      <c r="L183" s="395"/>
      <c r="M183" s="510"/>
      <c r="N183" s="395"/>
      <c r="O183" s="395"/>
      <c r="P183" s="395"/>
      <c r="Q183" s="395"/>
      <c r="R183" s="395"/>
      <c r="S183" s="395"/>
      <c r="T183" s="395"/>
      <c r="U183" s="395"/>
      <c r="V183" s="395"/>
      <c r="W183" s="384"/>
      <c r="X183" s="395"/>
      <c r="Y183" s="395"/>
      <c r="Z183" s="395"/>
      <c r="AA183" s="395"/>
      <c r="AB183" s="395"/>
      <c r="AC183" s="395"/>
      <c r="AD183" s="395"/>
      <c r="AE183" s="395"/>
      <c r="AF183" s="395"/>
      <c r="AG183" s="395"/>
      <c r="AH183" s="395"/>
      <c r="AI183" s="395"/>
      <c r="AJ183" s="395"/>
      <c r="AK183" s="395"/>
      <c r="AL183" s="395"/>
      <c r="AM183" s="395"/>
      <c r="AN183" s="395"/>
      <c r="AO183" s="395"/>
      <c r="AP183" s="395"/>
      <c r="AQ183" s="395"/>
      <c r="AR183" s="395"/>
      <c r="AS183" s="395"/>
      <c r="AT183" s="395"/>
      <c r="AU183" s="395"/>
      <c r="AV183" s="395"/>
      <c r="AW183" s="395"/>
      <c r="AX183" s="395"/>
      <c r="AY183" s="395"/>
      <c r="AZ183" s="395"/>
      <c r="BA183" s="395"/>
      <c r="BB183" s="395"/>
      <c r="BC183" s="395"/>
      <c r="BD183" s="395"/>
      <c r="BE183" s="395"/>
      <c r="BF183" s="395"/>
      <c r="BG183" s="395"/>
      <c r="BH183" s="395"/>
      <c r="BI183" s="395"/>
      <c r="BJ183" s="395"/>
      <c r="BK183" s="395"/>
      <c r="BL183" s="395"/>
      <c r="BM183" s="395"/>
      <c r="BN183" s="395"/>
      <c r="BO183" s="395"/>
      <c r="BP183" s="395"/>
      <c r="BQ183" s="395"/>
      <c r="BR183" s="395"/>
      <c r="BS183" s="395"/>
      <c r="BT183" s="395"/>
      <c r="BU183" s="395"/>
      <c r="BV183" s="395"/>
      <c r="BW183" s="395"/>
      <c r="BX183" s="395"/>
      <c r="BY183" s="395"/>
      <c r="BZ183" s="395"/>
      <c r="CA183" s="395"/>
      <c r="CB183" s="395"/>
      <c r="CC183" s="395"/>
      <c r="CD183" s="395"/>
      <c r="CE183" s="395"/>
      <c r="CF183" s="395"/>
      <c r="CG183" s="395"/>
      <c r="CH183" s="395"/>
      <c r="CI183" s="395"/>
      <c r="CJ183" s="395"/>
      <c r="CK183" s="395"/>
      <c r="CL183" s="395"/>
      <c r="CM183" s="395"/>
      <c r="CN183" s="395"/>
      <c r="CO183" s="395"/>
      <c r="CP183" s="395"/>
      <c r="CQ183" s="395"/>
      <c r="CR183" s="395"/>
      <c r="CS183" s="395"/>
      <c r="CT183" s="395"/>
      <c r="CU183" s="395"/>
      <c r="CV183" s="395"/>
      <c r="CW183" s="395"/>
      <c r="CX183" s="395"/>
      <c r="CY183" s="395"/>
      <c r="CZ183" s="395"/>
      <c r="DA183" s="395"/>
      <c r="DB183" s="395"/>
      <c r="DC183" s="395"/>
      <c r="DD183" s="395"/>
      <c r="DE183" s="395"/>
      <c r="DF183" s="395"/>
      <c r="DG183" s="395"/>
      <c r="DH183" s="395"/>
      <c r="DI183" s="395"/>
      <c r="DJ183" s="395"/>
      <c r="DK183" s="395"/>
      <c r="DL183" s="395"/>
      <c r="DM183" s="395"/>
      <c r="DN183" s="395"/>
      <c r="DO183" s="395"/>
      <c r="DP183" s="395"/>
      <c r="DQ183" s="395"/>
      <c r="DR183" s="395"/>
      <c r="DS183" s="395"/>
      <c r="DT183" s="395"/>
      <c r="DU183" s="395"/>
      <c r="DV183" s="395"/>
      <c r="DW183" s="395"/>
      <c r="DX183" s="395"/>
      <c r="DY183" s="395"/>
      <c r="DZ183" s="395"/>
      <c r="EA183" s="395"/>
      <c r="EB183" s="395"/>
      <c r="EC183" s="395"/>
      <c r="ED183" s="395"/>
      <c r="EE183" s="395"/>
      <c r="EF183" s="395"/>
      <c r="EG183" s="395"/>
      <c r="EH183" s="395"/>
      <c r="EI183" s="395"/>
      <c r="EJ183" s="395"/>
      <c r="EK183" s="395"/>
      <c r="EL183" s="395"/>
      <c r="EM183" s="395"/>
      <c r="EN183" s="395"/>
      <c r="EO183" s="395"/>
      <c r="EP183" s="395"/>
      <c r="EQ183" s="395"/>
      <c r="ER183" s="395"/>
      <c r="ES183" s="395"/>
      <c r="ET183" s="395"/>
      <c r="EU183" s="395"/>
      <c r="EV183" s="395"/>
      <c r="EW183" s="395"/>
      <c r="EX183" s="395"/>
      <c r="EY183" s="395"/>
      <c r="EZ183" s="395"/>
      <c r="FA183" s="395"/>
      <c r="FB183" s="395"/>
      <c r="FC183" s="395"/>
      <c r="FD183" s="395"/>
      <c r="FE183" s="395"/>
      <c r="FF183" s="395"/>
      <c r="FG183" s="395"/>
      <c r="FH183" s="395"/>
      <c r="FI183" s="395"/>
      <c r="FJ183" s="395"/>
      <c r="FK183" s="395"/>
      <c r="FL183" s="395"/>
      <c r="FM183" s="395"/>
      <c r="FN183" s="395"/>
      <c r="FO183" s="395"/>
      <c r="FP183" s="395"/>
      <c r="FQ183" s="395"/>
      <c r="FR183" s="395"/>
      <c r="FS183" s="395"/>
      <c r="FT183" s="395"/>
      <c r="FU183" s="395"/>
      <c r="FV183" s="395"/>
      <c r="FW183" s="395"/>
      <c r="FX183" s="395"/>
      <c r="FY183" s="395"/>
      <c r="FZ183" s="395"/>
      <c r="GA183" s="395"/>
      <c r="GB183" s="395"/>
      <c r="GC183" s="395"/>
      <c r="GD183" s="395"/>
      <c r="GE183" s="395"/>
      <c r="GF183" s="395"/>
      <c r="GG183" s="395"/>
      <c r="GH183" s="395"/>
      <c r="GI183" s="395"/>
      <c r="GJ183" s="395"/>
      <c r="GK183" s="395"/>
      <c r="GL183" s="395"/>
      <c r="GM183" s="395"/>
      <c r="GN183" s="395"/>
      <c r="GO183" s="395"/>
      <c r="GP183" s="395"/>
      <c r="GQ183" s="395"/>
      <c r="GR183" s="395"/>
      <c r="GS183" s="395"/>
      <c r="GT183" s="395"/>
      <c r="GU183" s="395"/>
      <c r="GV183" s="395"/>
      <c r="GW183" s="395"/>
      <c r="GX183" s="395"/>
      <c r="GY183" s="395"/>
      <c r="GZ183" s="395"/>
      <c r="HA183" s="395"/>
      <c r="HB183" s="395"/>
      <c r="HC183" s="395"/>
      <c r="HD183" s="395"/>
      <c r="HE183" s="395"/>
      <c r="HF183" s="395"/>
      <c r="HG183" s="395"/>
      <c r="HH183" s="395"/>
      <c r="HI183" s="395"/>
      <c r="HJ183" s="395"/>
      <c r="HK183" s="395"/>
      <c r="HL183" s="395"/>
      <c r="HM183" s="395"/>
      <c r="HN183" s="395"/>
      <c r="HO183" s="395"/>
      <c r="HP183" s="395"/>
      <c r="HQ183" s="395"/>
      <c r="HR183" s="395"/>
      <c r="HS183" s="395"/>
      <c r="HT183" s="395"/>
      <c r="HU183" s="395"/>
      <c r="HV183" s="395"/>
      <c r="HW183" s="395"/>
      <c r="HX183" s="395"/>
      <c r="HY183" s="395"/>
      <c r="HZ183" s="395"/>
      <c r="IA183" s="395"/>
      <c r="IB183" s="395"/>
      <c r="IC183" s="395"/>
      <c r="ID183" s="395"/>
      <c r="IE183" s="395"/>
      <c r="IF183" s="395"/>
    </row>
    <row r="184" spans="3:240" s="396" customFormat="1" ht="19.95" customHeight="1">
      <c r="C184" s="395"/>
      <c r="E184" s="395"/>
      <c r="F184" s="395"/>
      <c r="G184" s="395"/>
      <c r="H184" s="395"/>
      <c r="I184" s="395"/>
      <c r="J184" s="395"/>
      <c r="K184" s="395"/>
      <c r="L184" s="395"/>
      <c r="M184" s="510"/>
      <c r="N184" s="395"/>
      <c r="O184" s="395"/>
      <c r="P184" s="395"/>
      <c r="Q184" s="395"/>
      <c r="R184" s="395"/>
      <c r="S184" s="395"/>
      <c r="T184" s="395"/>
      <c r="U184" s="395"/>
      <c r="V184" s="395"/>
      <c r="W184" s="384"/>
      <c r="X184" s="395"/>
      <c r="Y184" s="395"/>
      <c r="Z184" s="395"/>
      <c r="AA184" s="395"/>
      <c r="AB184" s="395"/>
      <c r="AC184" s="395"/>
      <c r="AD184" s="395"/>
      <c r="AE184" s="395"/>
      <c r="AF184" s="395"/>
      <c r="AG184" s="395"/>
      <c r="AH184" s="395"/>
      <c r="AI184" s="395"/>
      <c r="AJ184" s="395"/>
      <c r="AK184" s="395"/>
      <c r="AL184" s="395"/>
      <c r="AM184" s="395"/>
      <c r="AN184" s="395"/>
      <c r="AO184" s="395"/>
      <c r="AP184" s="395"/>
      <c r="AQ184" s="395"/>
      <c r="AR184" s="395"/>
      <c r="AS184" s="395"/>
      <c r="AT184" s="395"/>
      <c r="AU184" s="395"/>
      <c r="AV184" s="395"/>
      <c r="AW184" s="395"/>
      <c r="AX184" s="395"/>
      <c r="AY184" s="395"/>
      <c r="AZ184" s="395"/>
      <c r="BA184" s="395"/>
      <c r="BB184" s="395"/>
      <c r="BC184" s="395"/>
      <c r="BD184" s="395"/>
      <c r="BE184" s="395"/>
      <c r="BF184" s="395"/>
      <c r="BG184" s="395"/>
      <c r="BH184" s="395"/>
      <c r="BI184" s="395"/>
      <c r="BJ184" s="395"/>
      <c r="BK184" s="395"/>
      <c r="BL184" s="395"/>
      <c r="BM184" s="395"/>
      <c r="BN184" s="395"/>
      <c r="BO184" s="395"/>
      <c r="BP184" s="395"/>
      <c r="BQ184" s="395"/>
      <c r="BR184" s="395"/>
      <c r="BS184" s="395"/>
      <c r="BT184" s="395"/>
      <c r="BU184" s="395"/>
      <c r="BV184" s="395"/>
      <c r="BW184" s="395"/>
      <c r="BX184" s="395"/>
      <c r="BY184" s="395"/>
      <c r="BZ184" s="395"/>
      <c r="CA184" s="395"/>
      <c r="CB184" s="395"/>
      <c r="CC184" s="395"/>
      <c r="CD184" s="395"/>
      <c r="CE184" s="395"/>
      <c r="CF184" s="395"/>
      <c r="CG184" s="395"/>
      <c r="CH184" s="395"/>
      <c r="CI184" s="395"/>
      <c r="CJ184" s="395"/>
      <c r="CK184" s="395"/>
      <c r="CL184" s="395"/>
      <c r="CM184" s="395"/>
      <c r="CN184" s="395"/>
      <c r="CO184" s="395"/>
      <c r="CP184" s="395"/>
      <c r="CQ184" s="395"/>
      <c r="CR184" s="395"/>
      <c r="CS184" s="395"/>
      <c r="CT184" s="395"/>
      <c r="CU184" s="395"/>
      <c r="CV184" s="395"/>
      <c r="CW184" s="395"/>
      <c r="CX184" s="395"/>
      <c r="CY184" s="395"/>
      <c r="CZ184" s="395"/>
      <c r="DA184" s="395"/>
      <c r="DB184" s="395"/>
      <c r="DC184" s="395"/>
      <c r="DD184" s="395"/>
      <c r="DE184" s="395"/>
      <c r="DF184" s="395"/>
      <c r="DG184" s="395"/>
      <c r="DH184" s="395"/>
      <c r="DI184" s="395"/>
      <c r="DJ184" s="395"/>
      <c r="DK184" s="395"/>
      <c r="DL184" s="395"/>
      <c r="DM184" s="395"/>
      <c r="DN184" s="395"/>
      <c r="DO184" s="395"/>
      <c r="DP184" s="395"/>
      <c r="DQ184" s="395"/>
      <c r="DR184" s="395"/>
      <c r="DS184" s="395"/>
      <c r="DT184" s="395"/>
      <c r="DU184" s="395"/>
      <c r="DV184" s="395"/>
      <c r="DW184" s="395"/>
      <c r="DX184" s="395"/>
      <c r="DY184" s="395"/>
      <c r="DZ184" s="395"/>
      <c r="EA184" s="395"/>
      <c r="EB184" s="395"/>
      <c r="EC184" s="395"/>
      <c r="ED184" s="395"/>
      <c r="EE184" s="395"/>
      <c r="EF184" s="395"/>
      <c r="EG184" s="395"/>
      <c r="EH184" s="395"/>
      <c r="EI184" s="395"/>
      <c r="EJ184" s="395"/>
      <c r="EK184" s="395"/>
      <c r="EL184" s="395"/>
      <c r="EM184" s="395"/>
      <c r="EN184" s="395"/>
      <c r="EO184" s="395"/>
      <c r="EP184" s="395"/>
      <c r="EQ184" s="395"/>
      <c r="ER184" s="395"/>
      <c r="ES184" s="395"/>
      <c r="ET184" s="395"/>
      <c r="EU184" s="395"/>
      <c r="EV184" s="395"/>
      <c r="EW184" s="395"/>
      <c r="EX184" s="395"/>
      <c r="EY184" s="395"/>
      <c r="EZ184" s="395"/>
      <c r="FA184" s="395"/>
      <c r="FB184" s="395"/>
      <c r="FC184" s="395"/>
      <c r="FD184" s="395"/>
      <c r="FE184" s="395"/>
      <c r="FF184" s="395"/>
      <c r="FG184" s="395"/>
      <c r="FH184" s="395"/>
      <c r="FI184" s="395"/>
      <c r="FJ184" s="395"/>
      <c r="FK184" s="395"/>
      <c r="FL184" s="395"/>
      <c r="FM184" s="395"/>
      <c r="FN184" s="395"/>
      <c r="FO184" s="395"/>
      <c r="FP184" s="395"/>
      <c r="FQ184" s="395"/>
      <c r="FR184" s="395"/>
      <c r="FS184" s="395"/>
      <c r="FT184" s="395"/>
      <c r="FU184" s="395"/>
      <c r="FV184" s="395"/>
      <c r="FW184" s="395"/>
      <c r="FX184" s="395"/>
      <c r="FY184" s="395"/>
      <c r="FZ184" s="395"/>
      <c r="GA184" s="395"/>
      <c r="GB184" s="395"/>
      <c r="GC184" s="395"/>
      <c r="GD184" s="395"/>
      <c r="GE184" s="395"/>
      <c r="GF184" s="395"/>
      <c r="GG184" s="395"/>
      <c r="GH184" s="395"/>
      <c r="GI184" s="395"/>
      <c r="GJ184" s="395"/>
      <c r="GK184" s="395"/>
      <c r="GL184" s="395"/>
      <c r="GM184" s="395"/>
      <c r="GN184" s="395"/>
      <c r="GO184" s="395"/>
      <c r="GP184" s="395"/>
      <c r="GQ184" s="395"/>
      <c r="GR184" s="395"/>
      <c r="GS184" s="395"/>
      <c r="GT184" s="395"/>
      <c r="GU184" s="395"/>
      <c r="GV184" s="395"/>
      <c r="GW184" s="395"/>
      <c r="GX184" s="395"/>
      <c r="GY184" s="395"/>
      <c r="GZ184" s="395"/>
      <c r="HA184" s="395"/>
      <c r="HB184" s="395"/>
      <c r="HC184" s="395"/>
      <c r="HD184" s="395"/>
      <c r="HE184" s="395"/>
      <c r="HF184" s="395"/>
      <c r="HG184" s="395"/>
      <c r="HH184" s="395"/>
      <c r="HI184" s="395"/>
      <c r="HJ184" s="395"/>
      <c r="HK184" s="395"/>
      <c r="HL184" s="395"/>
      <c r="HM184" s="395"/>
      <c r="HN184" s="395"/>
      <c r="HO184" s="395"/>
      <c r="HP184" s="395"/>
      <c r="HQ184" s="395"/>
      <c r="HR184" s="395"/>
      <c r="HS184" s="395"/>
      <c r="HT184" s="395"/>
      <c r="HU184" s="395"/>
      <c r="HV184" s="395"/>
      <c r="HW184" s="395"/>
      <c r="HX184" s="395"/>
      <c r="HY184" s="395"/>
      <c r="HZ184" s="395"/>
      <c r="IA184" s="395"/>
      <c r="IB184" s="395"/>
      <c r="IC184" s="395"/>
      <c r="ID184" s="395"/>
      <c r="IE184" s="395"/>
      <c r="IF184" s="395"/>
    </row>
    <row r="185" spans="3:240" s="389" customFormat="1" ht="19.95" customHeight="1">
      <c r="C185" s="388"/>
      <c r="E185" s="390"/>
      <c r="F185" s="390"/>
      <c r="G185" s="390"/>
      <c r="H185" s="390"/>
      <c r="I185" s="390"/>
      <c r="J185" s="390"/>
      <c r="K185" s="390"/>
      <c r="L185" s="394"/>
      <c r="M185" s="511"/>
      <c r="N185" s="394"/>
      <c r="O185" s="390"/>
      <c r="P185" s="394"/>
      <c r="Q185" s="390"/>
      <c r="R185" s="394"/>
      <c r="S185" s="390"/>
      <c r="T185" s="390"/>
      <c r="U185" s="390"/>
      <c r="V185" s="390"/>
      <c r="W185" s="384"/>
      <c r="X185" s="390"/>
      <c r="Y185" s="390"/>
      <c r="Z185" s="390"/>
      <c r="AA185" s="390"/>
      <c r="AB185" s="390"/>
      <c r="AC185" s="390"/>
      <c r="AD185" s="390"/>
      <c r="AE185" s="390"/>
      <c r="AF185" s="390"/>
      <c r="AG185" s="390"/>
      <c r="AH185" s="390"/>
      <c r="AI185" s="390"/>
      <c r="AJ185" s="390"/>
      <c r="AK185" s="390"/>
      <c r="AL185" s="390"/>
      <c r="AM185" s="390"/>
      <c r="AN185" s="390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  <c r="BG185" s="390"/>
      <c r="BH185" s="390"/>
      <c r="BI185" s="390"/>
      <c r="BJ185" s="390"/>
      <c r="BK185" s="390"/>
      <c r="BL185" s="390"/>
      <c r="BM185" s="390"/>
      <c r="BN185" s="390"/>
      <c r="BO185" s="390"/>
      <c r="BP185" s="390"/>
      <c r="BQ185" s="390"/>
      <c r="BR185" s="390"/>
      <c r="BS185" s="390"/>
      <c r="BT185" s="390"/>
      <c r="BU185" s="390"/>
      <c r="BV185" s="390"/>
      <c r="BW185" s="390"/>
      <c r="BX185" s="390"/>
      <c r="BY185" s="390"/>
      <c r="BZ185" s="390"/>
      <c r="CA185" s="390"/>
      <c r="CB185" s="390"/>
      <c r="CC185" s="390"/>
      <c r="CD185" s="390"/>
      <c r="CE185" s="390"/>
      <c r="CF185" s="390"/>
      <c r="CG185" s="390"/>
      <c r="CH185" s="390"/>
      <c r="CI185" s="390"/>
      <c r="CJ185" s="390"/>
      <c r="CK185" s="390"/>
      <c r="CL185" s="390"/>
      <c r="CM185" s="390"/>
      <c r="CN185" s="390"/>
      <c r="CO185" s="390"/>
      <c r="CP185" s="390"/>
      <c r="CQ185" s="390"/>
      <c r="CR185" s="390"/>
      <c r="CS185" s="390"/>
      <c r="CT185" s="390"/>
      <c r="CU185" s="390"/>
      <c r="CV185" s="390"/>
      <c r="CW185" s="390"/>
      <c r="CX185" s="390"/>
      <c r="CY185" s="390"/>
      <c r="CZ185" s="390"/>
      <c r="DA185" s="390"/>
      <c r="DB185" s="390"/>
      <c r="DC185" s="390"/>
      <c r="DD185" s="390"/>
      <c r="DE185" s="390"/>
      <c r="DF185" s="390"/>
      <c r="DG185" s="390"/>
      <c r="DH185" s="390"/>
      <c r="DI185" s="390"/>
      <c r="DJ185" s="390"/>
      <c r="DK185" s="390"/>
      <c r="DL185" s="390"/>
      <c r="DM185" s="390"/>
      <c r="DN185" s="390"/>
      <c r="DO185" s="390"/>
      <c r="DP185" s="390"/>
      <c r="DQ185" s="390"/>
      <c r="DR185" s="390"/>
      <c r="DS185" s="390"/>
      <c r="DT185" s="390"/>
      <c r="DU185" s="390"/>
      <c r="DV185" s="390"/>
      <c r="DW185" s="390"/>
      <c r="DX185" s="390"/>
      <c r="DY185" s="390"/>
      <c r="DZ185" s="390"/>
      <c r="EA185" s="390"/>
      <c r="EB185" s="390"/>
      <c r="EC185" s="390"/>
      <c r="ED185" s="390"/>
      <c r="EE185" s="390"/>
      <c r="EF185" s="390"/>
      <c r="EG185" s="390"/>
      <c r="EH185" s="390"/>
      <c r="EI185" s="390"/>
      <c r="EJ185" s="390"/>
      <c r="EK185" s="390"/>
      <c r="EL185" s="390"/>
      <c r="EM185" s="390"/>
      <c r="EN185" s="390"/>
      <c r="EO185" s="390"/>
      <c r="EP185" s="390"/>
      <c r="EQ185" s="390"/>
      <c r="ER185" s="390"/>
      <c r="ES185" s="390"/>
      <c r="ET185" s="390"/>
      <c r="EU185" s="390"/>
      <c r="EV185" s="390"/>
      <c r="EW185" s="390"/>
      <c r="EX185" s="390"/>
      <c r="EY185" s="390"/>
      <c r="EZ185" s="390"/>
      <c r="FA185" s="390"/>
      <c r="FB185" s="390"/>
      <c r="FC185" s="390"/>
      <c r="FD185" s="390"/>
      <c r="FE185" s="390"/>
      <c r="FF185" s="390"/>
      <c r="FG185" s="390"/>
      <c r="FH185" s="390"/>
      <c r="FI185" s="390"/>
      <c r="FJ185" s="390"/>
      <c r="FK185" s="390"/>
      <c r="FL185" s="390"/>
      <c r="FM185" s="390"/>
      <c r="FN185" s="390"/>
      <c r="FO185" s="390"/>
      <c r="FP185" s="390"/>
      <c r="FQ185" s="390"/>
      <c r="FR185" s="390"/>
      <c r="FS185" s="390"/>
      <c r="FT185" s="390"/>
      <c r="FU185" s="390"/>
      <c r="FV185" s="390"/>
      <c r="FW185" s="390"/>
      <c r="FX185" s="390"/>
      <c r="FY185" s="390"/>
      <c r="FZ185" s="390"/>
      <c r="GA185" s="390"/>
      <c r="GB185" s="390"/>
      <c r="GC185" s="390"/>
      <c r="GD185" s="390"/>
      <c r="GE185" s="390"/>
      <c r="GF185" s="390"/>
      <c r="GG185" s="390"/>
      <c r="GH185" s="390"/>
      <c r="GI185" s="390"/>
      <c r="GJ185" s="390"/>
      <c r="GK185" s="390"/>
      <c r="GL185" s="390"/>
      <c r="GM185" s="390"/>
      <c r="GN185" s="390"/>
      <c r="GO185" s="390"/>
      <c r="GP185" s="390"/>
      <c r="GQ185" s="390"/>
      <c r="GR185" s="390"/>
      <c r="GS185" s="390"/>
      <c r="GT185" s="390"/>
      <c r="GU185" s="390"/>
      <c r="GV185" s="390"/>
      <c r="GW185" s="390"/>
      <c r="GX185" s="390"/>
      <c r="GY185" s="390"/>
      <c r="GZ185" s="390"/>
      <c r="HA185" s="390"/>
      <c r="HB185" s="390"/>
      <c r="HC185" s="390"/>
      <c r="HD185" s="390"/>
      <c r="HE185" s="390"/>
      <c r="HF185" s="390"/>
      <c r="HG185" s="390"/>
      <c r="HH185" s="390"/>
      <c r="HI185" s="390"/>
      <c r="HJ185" s="390"/>
      <c r="HK185" s="390"/>
      <c r="HL185" s="390"/>
      <c r="HM185" s="390"/>
      <c r="HN185" s="390"/>
      <c r="HO185" s="390"/>
      <c r="HP185" s="390"/>
      <c r="HQ185" s="390"/>
      <c r="HR185" s="390"/>
      <c r="HS185" s="390"/>
      <c r="HT185" s="390"/>
      <c r="HU185" s="390"/>
      <c r="HV185" s="390"/>
      <c r="HW185" s="390"/>
      <c r="HX185" s="390"/>
      <c r="HY185" s="390"/>
      <c r="HZ185" s="390"/>
      <c r="IA185" s="390"/>
      <c r="IB185" s="390"/>
      <c r="IC185" s="390"/>
      <c r="ID185" s="390"/>
      <c r="IE185" s="390"/>
      <c r="IF185" s="390"/>
    </row>
    <row r="186" spans="3:240" s="389" customFormat="1" ht="19.95" customHeight="1">
      <c r="C186" s="388"/>
      <c r="E186" s="390"/>
      <c r="F186" s="390"/>
      <c r="G186" s="390"/>
      <c r="H186" s="390"/>
      <c r="I186" s="390"/>
      <c r="J186" s="390"/>
      <c r="K186" s="390"/>
      <c r="L186" s="394"/>
      <c r="M186" s="511"/>
      <c r="N186" s="394"/>
      <c r="O186" s="390"/>
      <c r="P186" s="394"/>
      <c r="Q186" s="390"/>
      <c r="R186" s="394"/>
      <c r="S186" s="390"/>
      <c r="T186" s="390"/>
      <c r="U186" s="390"/>
      <c r="V186" s="390"/>
      <c r="W186" s="384"/>
      <c r="X186" s="390"/>
      <c r="Y186" s="390"/>
      <c r="Z186" s="390"/>
      <c r="AA186" s="390"/>
      <c r="AB186" s="390"/>
      <c r="AC186" s="390"/>
      <c r="AD186" s="390"/>
      <c r="AE186" s="390"/>
      <c r="AF186" s="390"/>
      <c r="AG186" s="390"/>
      <c r="AH186" s="390"/>
      <c r="AI186" s="390"/>
      <c r="AJ186" s="390"/>
      <c r="AK186" s="390"/>
      <c r="AL186" s="390"/>
      <c r="AM186" s="390"/>
      <c r="AN186" s="390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  <c r="BG186" s="390"/>
      <c r="BH186" s="390"/>
      <c r="BI186" s="390"/>
      <c r="BJ186" s="390"/>
      <c r="BK186" s="390"/>
      <c r="BL186" s="390"/>
      <c r="BM186" s="390"/>
      <c r="BN186" s="390"/>
      <c r="BO186" s="390"/>
      <c r="BP186" s="390"/>
      <c r="BQ186" s="390"/>
      <c r="BR186" s="390"/>
      <c r="BS186" s="390"/>
      <c r="BT186" s="390"/>
      <c r="BU186" s="390"/>
      <c r="BV186" s="390"/>
      <c r="BW186" s="390"/>
      <c r="BX186" s="390"/>
      <c r="BY186" s="390"/>
      <c r="BZ186" s="390"/>
      <c r="CA186" s="390"/>
      <c r="CB186" s="390"/>
      <c r="CC186" s="390"/>
      <c r="CD186" s="390"/>
      <c r="CE186" s="390"/>
      <c r="CF186" s="390"/>
      <c r="CG186" s="390"/>
      <c r="CH186" s="390"/>
      <c r="CI186" s="390"/>
      <c r="CJ186" s="390"/>
      <c r="CK186" s="390"/>
      <c r="CL186" s="390"/>
      <c r="CM186" s="390"/>
      <c r="CN186" s="390"/>
      <c r="CO186" s="390"/>
      <c r="CP186" s="390"/>
      <c r="CQ186" s="390"/>
      <c r="CR186" s="390"/>
      <c r="CS186" s="390"/>
      <c r="CT186" s="390"/>
      <c r="CU186" s="390"/>
      <c r="CV186" s="390"/>
      <c r="CW186" s="390"/>
      <c r="CX186" s="390"/>
      <c r="CY186" s="390"/>
      <c r="CZ186" s="390"/>
      <c r="DA186" s="390"/>
      <c r="DB186" s="390"/>
      <c r="DC186" s="390"/>
      <c r="DD186" s="390"/>
      <c r="DE186" s="390"/>
      <c r="DF186" s="390"/>
      <c r="DG186" s="390"/>
      <c r="DH186" s="390"/>
      <c r="DI186" s="390"/>
      <c r="DJ186" s="390"/>
      <c r="DK186" s="390"/>
      <c r="DL186" s="390"/>
      <c r="DM186" s="390"/>
      <c r="DN186" s="390"/>
      <c r="DO186" s="390"/>
      <c r="DP186" s="390"/>
      <c r="DQ186" s="390"/>
      <c r="DR186" s="390"/>
      <c r="DS186" s="390"/>
      <c r="DT186" s="390"/>
      <c r="DU186" s="390"/>
      <c r="DV186" s="390"/>
      <c r="DW186" s="390"/>
      <c r="DX186" s="390"/>
      <c r="DY186" s="390"/>
      <c r="DZ186" s="390"/>
      <c r="EA186" s="390"/>
      <c r="EB186" s="390"/>
      <c r="EC186" s="390"/>
      <c r="ED186" s="390"/>
      <c r="EE186" s="390"/>
      <c r="EF186" s="390"/>
      <c r="EG186" s="390"/>
      <c r="EH186" s="390"/>
      <c r="EI186" s="390"/>
      <c r="EJ186" s="390"/>
      <c r="EK186" s="390"/>
      <c r="EL186" s="390"/>
      <c r="EM186" s="390"/>
      <c r="EN186" s="390"/>
      <c r="EO186" s="390"/>
      <c r="EP186" s="390"/>
      <c r="EQ186" s="390"/>
      <c r="ER186" s="390"/>
      <c r="ES186" s="390"/>
      <c r="ET186" s="390"/>
      <c r="EU186" s="390"/>
      <c r="EV186" s="390"/>
      <c r="EW186" s="390"/>
      <c r="EX186" s="390"/>
      <c r="EY186" s="390"/>
      <c r="EZ186" s="390"/>
      <c r="FA186" s="390"/>
      <c r="FB186" s="390"/>
      <c r="FC186" s="390"/>
      <c r="FD186" s="390"/>
      <c r="FE186" s="390"/>
      <c r="FF186" s="390"/>
      <c r="FG186" s="390"/>
      <c r="FH186" s="390"/>
      <c r="FI186" s="390"/>
      <c r="FJ186" s="390"/>
      <c r="FK186" s="390"/>
      <c r="FL186" s="390"/>
      <c r="FM186" s="390"/>
      <c r="FN186" s="390"/>
      <c r="FO186" s="390"/>
      <c r="FP186" s="390"/>
      <c r="FQ186" s="390"/>
      <c r="FR186" s="390"/>
      <c r="FS186" s="390"/>
      <c r="FT186" s="390"/>
      <c r="FU186" s="390"/>
      <c r="FV186" s="390"/>
      <c r="FW186" s="390"/>
      <c r="FX186" s="390"/>
      <c r="FY186" s="390"/>
      <c r="FZ186" s="390"/>
      <c r="GA186" s="390"/>
      <c r="GB186" s="390"/>
      <c r="GC186" s="390"/>
      <c r="GD186" s="390"/>
      <c r="GE186" s="390"/>
      <c r="GF186" s="390"/>
      <c r="GG186" s="390"/>
      <c r="GH186" s="390"/>
      <c r="GI186" s="390"/>
      <c r="GJ186" s="390"/>
      <c r="GK186" s="390"/>
      <c r="GL186" s="390"/>
      <c r="GM186" s="390"/>
      <c r="GN186" s="390"/>
      <c r="GO186" s="390"/>
      <c r="GP186" s="390"/>
      <c r="GQ186" s="390"/>
      <c r="GR186" s="390"/>
      <c r="GS186" s="390"/>
      <c r="GT186" s="390"/>
      <c r="GU186" s="390"/>
      <c r="GV186" s="390"/>
      <c r="GW186" s="390"/>
      <c r="GX186" s="390"/>
      <c r="GY186" s="390"/>
      <c r="GZ186" s="390"/>
      <c r="HA186" s="390"/>
      <c r="HB186" s="390"/>
      <c r="HC186" s="390"/>
      <c r="HD186" s="390"/>
      <c r="HE186" s="390"/>
      <c r="HF186" s="390"/>
      <c r="HG186" s="390"/>
      <c r="HH186" s="390"/>
      <c r="HI186" s="390"/>
      <c r="HJ186" s="390"/>
      <c r="HK186" s="390"/>
      <c r="HL186" s="390"/>
      <c r="HM186" s="390"/>
      <c r="HN186" s="390"/>
      <c r="HO186" s="390"/>
      <c r="HP186" s="390"/>
      <c r="HQ186" s="390"/>
      <c r="HR186" s="390"/>
      <c r="HS186" s="390"/>
      <c r="HT186" s="390"/>
      <c r="HU186" s="390"/>
      <c r="HV186" s="390"/>
      <c r="HW186" s="390"/>
      <c r="HX186" s="390"/>
      <c r="HY186" s="390"/>
      <c r="HZ186" s="390"/>
      <c r="IA186" s="390"/>
      <c r="IB186" s="390"/>
      <c r="IC186" s="390"/>
      <c r="ID186" s="390"/>
      <c r="IE186" s="390"/>
      <c r="IF186" s="390"/>
    </row>
    <row r="187" spans="3:240" s="389" customFormat="1" ht="19.95" customHeight="1">
      <c r="C187" s="388"/>
      <c r="E187" s="390"/>
      <c r="F187" s="390"/>
      <c r="G187" s="390"/>
      <c r="H187" s="390"/>
      <c r="I187" s="390"/>
      <c r="J187" s="390"/>
      <c r="K187" s="390"/>
      <c r="L187" s="394"/>
      <c r="M187" s="511"/>
      <c r="N187" s="394"/>
      <c r="O187" s="390"/>
      <c r="P187" s="394"/>
      <c r="Q187" s="390"/>
      <c r="R187" s="394"/>
      <c r="S187" s="390"/>
      <c r="T187" s="390"/>
      <c r="U187" s="390"/>
      <c r="V187" s="390"/>
      <c r="W187" s="384"/>
      <c r="X187" s="390"/>
      <c r="Y187" s="390"/>
      <c r="Z187" s="390"/>
      <c r="AA187" s="390"/>
      <c r="AB187" s="390"/>
      <c r="AC187" s="390"/>
      <c r="AD187" s="390"/>
      <c r="AE187" s="390"/>
      <c r="AF187" s="390"/>
      <c r="AG187" s="390"/>
      <c r="AH187" s="390"/>
      <c r="AI187" s="390"/>
      <c r="AJ187" s="390"/>
      <c r="AK187" s="390"/>
      <c r="AL187" s="390"/>
      <c r="AM187" s="390"/>
      <c r="AN187" s="390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  <c r="BG187" s="390"/>
      <c r="BH187" s="390"/>
      <c r="BI187" s="390"/>
      <c r="BJ187" s="390"/>
      <c r="BK187" s="390"/>
      <c r="BL187" s="390"/>
      <c r="BM187" s="390"/>
      <c r="BN187" s="390"/>
      <c r="BO187" s="390"/>
      <c r="BP187" s="390"/>
      <c r="BQ187" s="390"/>
      <c r="BR187" s="390"/>
      <c r="BS187" s="390"/>
      <c r="BT187" s="390"/>
      <c r="BU187" s="390"/>
      <c r="BV187" s="390"/>
      <c r="BW187" s="390"/>
      <c r="BX187" s="390"/>
      <c r="BY187" s="390"/>
      <c r="BZ187" s="390"/>
      <c r="CA187" s="390"/>
      <c r="CB187" s="390"/>
      <c r="CC187" s="390"/>
      <c r="CD187" s="390"/>
      <c r="CE187" s="390"/>
      <c r="CF187" s="390"/>
      <c r="CG187" s="390"/>
      <c r="CH187" s="390"/>
      <c r="CI187" s="390"/>
      <c r="CJ187" s="390"/>
      <c r="CK187" s="390"/>
      <c r="CL187" s="390"/>
      <c r="CM187" s="390"/>
      <c r="CN187" s="390"/>
      <c r="CO187" s="390"/>
      <c r="CP187" s="390"/>
      <c r="CQ187" s="390"/>
      <c r="CR187" s="390"/>
      <c r="CS187" s="390"/>
      <c r="CT187" s="390"/>
      <c r="CU187" s="390"/>
      <c r="CV187" s="390"/>
      <c r="CW187" s="390"/>
      <c r="CX187" s="390"/>
      <c r="CY187" s="390"/>
      <c r="CZ187" s="390"/>
      <c r="DA187" s="390"/>
      <c r="DB187" s="390"/>
      <c r="DC187" s="390"/>
      <c r="DD187" s="390"/>
      <c r="DE187" s="390"/>
      <c r="DF187" s="390"/>
      <c r="DG187" s="390"/>
      <c r="DH187" s="390"/>
      <c r="DI187" s="390"/>
      <c r="DJ187" s="390"/>
      <c r="DK187" s="390"/>
      <c r="DL187" s="390"/>
      <c r="DM187" s="390"/>
      <c r="DN187" s="390"/>
      <c r="DO187" s="390"/>
      <c r="DP187" s="390"/>
      <c r="DQ187" s="390"/>
      <c r="DR187" s="390"/>
      <c r="DS187" s="390"/>
      <c r="DT187" s="390"/>
      <c r="DU187" s="390"/>
      <c r="DV187" s="390"/>
      <c r="DW187" s="390"/>
      <c r="DX187" s="390"/>
      <c r="DY187" s="390"/>
      <c r="DZ187" s="390"/>
      <c r="EA187" s="390"/>
      <c r="EB187" s="390"/>
      <c r="EC187" s="390"/>
      <c r="ED187" s="390"/>
      <c r="EE187" s="390"/>
      <c r="EF187" s="390"/>
      <c r="EG187" s="390"/>
      <c r="EH187" s="390"/>
      <c r="EI187" s="390"/>
      <c r="EJ187" s="390"/>
      <c r="EK187" s="390"/>
      <c r="EL187" s="390"/>
      <c r="EM187" s="390"/>
      <c r="EN187" s="390"/>
      <c r="EO187" s="390"/>
      <c r="EP187" s="390"/>
      <c r="EQ187" s="390"/>
      <c r="ER187" s="390"/>
      <c r="ES187" s="390"/>
      <c r="ET187" s="390"/>
      <c r="EU187" s="390"/>
      <c r="EV187" s="390"/>
      <c r="EW187" s="390"/>
      <c r="EX187" s="390"/>
      <c r="EY187" s="390"/>
      <c r="EZ187" s="390"/>
      <c r="FA187" s="390"/>
      <c r="FB187" s="390"/>
      <c r="FC187" s="390"/>
      <c r="FD187" s="390"/>
      <c r="FE187" s="390"/>
      <c r="FF187" s="390"/>
      <c r="FG187" s="390"/>
      <c r="FH187" s="390"/>
      <c r="FI187" s="390"/>
      <c r="FJ187" s="390"/>
      <c r="FK187" s="390"/>
      <c r="FL187" s="390"/>
      <c r="FM187" s="390"/>
      <c r="FN187" s="390"/>
      <c r="FO187" s="390"/>
      <c r="FP187" s="390"/>
      <c r="FQ187" s="390"/>
      <c r="FR187" s="390"/>
      <c r="FS187" s="390"/>
      <c r="FT187" s="390"/>
      <c r="FU187" s="390"/>
      <c r="FV187" s="390"/>
      <c r="FW187" s="390"/>
      <c r="FX187" s="390"/>
      <c r="FY187" s="390"/>
      <c r="FZ187" s="390"/>
      <c r="GA187" s="390"/>
      <c r="GB187" s="390"/>
      <c r="GC187" s="390"/>
      <c r="GD187" s="390"/>
      <c r="GE187" s="390"/>
      <c r="GF187" s="390"/>
      <c r="GG187" s="390"/>
      <c r="GH187" s="390"/>
      <c r="GI187" s="390"/>
      <c r="GJ187" s="390"/>
      <c r="GK187" s="390"/>
      <c r="GL187" s="390"/>
      <c r="GM187" s="390"/>
      <c r="GN187" s="390"/>
      <c r="GO187" s="390"/>
      <c r="GP187" s="390"/>
      <c r="GQ187" s="390"/>
      <c r="GR187" s="390"/>
      <c r="GS187" s="390"/>
      <c r="GT187" s="390"/>
      <c r="GU187" s="390"/>
      <c r="GV187" s="390"/>
      <c r="GW187" s="390"/>
      <c r="GX187" s="390"/>
      <c r="GY187" s="390"/>
      <c r="GZ187" s="390"/>
      <c r="HA187" s="390"/>
      <c r="HB187" s="390"/>
      <c r="HC187" s="390"/>
      <c r="HD187" s="390"/>
      <c r="HE187" s="390"/>
      <c r="HF187" s="390"/>
      <c r="HG187" s="390"/>
      <c r="HH187" s="390"/>
      <c r="HI187" s="390"/>
      <c r="HJ187" s="390"/>
      <c r="HK187" s="390"/>
      <c r="HL187" s="390"/>
      <c r="HM187" s="390"/>
      <c r="HN187" s="390"/>
      <c r="HO187" s="390"/>
      <c r="HP187" s="390"/>
      <c r="HQ187" s="390"/>
      <c r="HR187" s="390"/>
      <c r="HS187" s="390"/>
      <c r="HT187" s="390"/>
      <c r="HU187" s="390"/>
      <c r="HV187" s="390"/>
      <c r="HW187" s="390"/>
      <c r="HX187" s="390"/>
      <c r="HY187" s="390"/>
      <c r="HZ187" s="390"/>
      <c r="IA187" s="390"/>
      <c r="IB187" s="390"/>
      <c r="IC187" s="390"/>
      <c r="ID187" s="390"/>
      <c r="IE187" s="390"/>
      <c r="IF187" s="390"/>
    </row>
    <row r="188" spans="3:240" s="389" customFormat="1" ht="19.95" customHeight="1">
      <c r="C188" s="388"/>
      <c r="E188" s="390"/>
      <c r="F188" s="390"/>
      <c r="G188" s="390"/>
      <c r="H188" s="390"/>
      <c r="I188" s="390"/>
      <c r="J188" s="390"/>
      <c r="K188" s="390"/>
      <c r="L188" s="394"/>
      <c r="M188" s="511"/>
      <c r="N188" s="394"/>
      <c r="O188" s="390"/>
      <c r="P188" s="394"/>
      <c r="Q188" s="390"/>
      <c r="R188" s="394"/>
      <c r="S188" s="390"/>
      <c r="T188" s="390"/>
      <c r="U188" s="390"/>
      <c r="V188" s="390"/>
      <c r="W188" s="384"/>
      <c r="X188" s="390"/>
      <c r="Y188" s="390"/>
      <c r="Z188" s="390"/>
      <c r="AA188" s="390"/>
      <c r="AB188" s="390"/>
      <c r="AC188" s="390"/>
      <c r="AD188" s="390"/>
      <c r="AE188" s="390"/>
      <c r="AF188" s="390"/>
      <c r="AG188" s="390"/>
      <c r="AH188" s="390"/>
      <c r="AI188" s="390"/>
      <c r="AJ188" s="390"/>
      <c r="AK188" s="390"/>
      <c r="AL188" s="390"/>
      <c r="AM188" s="390"/>
      <c r="AN188" s="390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  <c r="BG188" s="390"/>
      <c r="BH188" s="390"/>
      <c r="BI188" s="390"/>
      <c r="BJ188" s="390"/>
      <c r="BK188" s="390"/>
      <c r="BL188" s="390"/>
      <c r="BM188" s="390"/>
      <c r="BN188" s="390"/>
      <c r="BO188" s="390"/>
      <c r="BP188" s="390"/>
      <c r="BQ188" s="390"/>
      <c r="BR188" s="390"/>
      <c r="BS188" s="390"/>
      <c r="BT188" s="390"/>
      <c r="BU188" s="390"/>
      <c r="BV188" s="390"/>
      <c r="BW188" s="390"/>
      <c r="BX188" s="390"/>
      <c r="BY188" s="390"/>
      <c r="BZ188" s="390"/>
      <c r="CA188" s="390"/>
      <c r="CB188" s="390"/>
      <c r="CC188" s="390"/>
      <c r="CD188" s="390"/>
      <c r="CE188" s="390"/>
      <c r="CF188" s="390"/>
      <c r="CG188" s="390"/>
      <c r="CH188" s="390"/>
      <c r="CI188" s="390"/>
      <c r="CJ188" s="390"/>
      <c r="CK188" s="390"/>
      <c r="CL188" s="390"/>
      <c r="CM188" s="390"/>
      <c r="CN188" s="390"/>
      <c r="CO188" s="390"/>
      <c r="CP188" s="390"/>
      <c r="CQ188" s="390"/>
      <c r="CR188" s="390"/>
      <c r="CS188" s="390"/>
      <c r="CT188" s="390"/>
      <c r="CU188" s="390"/>
      <c r="CV188" s="390"/>
      <c r="CW188" s="390"/>
      <c r="CX188" s="390"/>
      <c r="CY188" s="390"/>
      <c r="CZ188" s="390"/>
      <c r="DA188" s="390"/>
      <c r="DB188" s="390"/>
      <c r="DC188" s="390"/>
      <c r="DD188" s="390"/>
      <c r="DE188" s="390"/>
      <c r="DF188" s="390"/>
      <c r="DG188" s="390"/>
      <c r="DH188" s="390"/>
      <c r="DI188" s="390"/>
      <c r="DJ188" s="390"/>
      <c r="DK188" s="390"/>
      <c r="DL188" s="390"/>
      <c r="DM188" s="390"/>
      <c r="DN188" s="390"/>
      <c r="DO188" s="390"/>
      <c r="DP188" s="390"/>
      <c r="DQ188" s="390"/>
      <c r="DR188" s="390"/>
      <c r="DS188" s="390"/>
      <c r="DT188" s="390"/>
      <c r="DU188" s="390"/>
      <c r="DV188" s="390"/>
      <c r="DW188" s="390"/>
      <c r="DX188" s="390"/>
      <c r="DY188" s="390"/>
      <c r="DZ188" s="390"/>
      <c r="EA188" s="390"/>
      <c r="EB188" s="390"/>
      <c r="EC188" s="390"/>
      <c r="ED188" s="390"/>
      <c r="EE188" s="390"/>
      <c r="EF188" s="390"/>
      <c r="EG188" s="390"/>
      <c r="EH188" s="390"/>
      <c r="EI188" s="390"/>
      <c r="EJ188" s="390"/>
      <c r="EK188" s="390"/>
      <c r="EL188" s="390"/>
      <c r="EM188" s="390"/>
      <c r="EN188" s="390"/>
      <c r="EO188" s="390"/>
      <c r="EP188" s="390"/>
      <c r="EQ188" s="390"/>
      <c r="ER188" s="390"/>
      <c r="ES188" s="390"/>
      <c r="ET188" s="390"/>
      <c r="EU188" s="390"/>
      <c r="EV188" s="390"/>
      <c r="EW188" s="390"/>
      <c r="EX188" s="390"/>
      <c r="EY188" s="390"/>
      <c r="EZ188" s="390"/>
      <c r="FA188" s="390"/>
      <c r="FB188" s="390"/>
      <c r="FC188" s="390"/>
      <c r="FD188" s="390"/>
      <c r="FE188" s="390"/>
      <c r="FF188" s="390"/>
      <c r="FG188" s="390"/>
      <c r="FH188" s="390"/>
      <c r="FI188" s="390"/>
      <c r="FJ188" s="390"/>
      <c r="FK188" s="390"/>
      <c r="FL188" s="390"/>
      <c r="FM188" s="390"/>
      <c r="FN188" s="390"/>
      <c r="FO188" s="390"/>
      <c r="FP188" s="390"/>
      <c r="FQ188" s="390"/>
      <c r="FR188" s="390"/>
      <c r="FS188" s="390"/>
      <c r="FT188" s="390"/>
      <c r="FU188" s="390"/>
      <c r="FV188" s="390"/>
      <c r="FW188" s="390"/>
      <c r="FX188" s="390"/>
      <c r="FY188" s="390"/>
      <c r="FZ188" s="390"/>
      <c r="GA188" s="390"/>
      <c r="GB188" s="390"/>
      <c r="GC188" s="390"/>
      <c r="GD188" s="390"/>
      <c r="GE188" s="390"/>
      <c r="GF188" s="390"/>
      <c r="GG188" s="390"/>
      <c r="GH188" s="390"/>
      <c r="GI188" s="390"/>
      <c r="GJ188" s="390"/>
      <c r="GK188" s="390"/>
      <c r="GL188" s="390"/>
      <c r="GM188" s="390"/>
      <c r="GN188" s="390"/>
      <c r="GO188" s="390"/>
      <c r="GP188" s="390"/>
      <c r="GQ188" s="390"/>
      <c r="GR188" s="390"/>
      <c r="GS188" s="390"/>
      <c r="GT188" s="390"/>
      <c r="GU188" s="390"/>
      <c r="GV188" s="390"/>
      <c r="GW188" s="390"/>
      <c r="GX188" s="390"/>
      <c r="GY188" s="390"/>
      <c r="GZ188" s="390"/>
      <c r="HA188" s="390"/>
      <c r="HB188" s="390"/>
      <c r="HC188" s="390"/>
      <c r="HD188" s="390"/>
      <c r="HE188" s="390"/>
      <c r="HF188" s="390"/>
      <c r="HG188" s="390"/>
      <c r="HH188" s="390"/>
      <c r="HI188" s="390"/>
      <c r="HJ188" s="390"/>
      <c r="HK188" s="390"/>
      <c r="HL188" s="390"/>
      <c r="HM188" s="390"/>
      <c r="HN188" s="390"/>
      <c r="HO188" s="390"/>
      <c r="HP188" s="390"/>
      <c r="HQ188" s="390"/>
      <c r="HR188" s="390"/>
      <c r="HS188" s="390"/>
      <c r="HT188" s="390"/>
      <c r="HU188" s="390"/>
      <c r="HV188" s="390"/>
      <c r="HW188" s="390"/>
      <c r="HX188" s="390"/>
      <c r="HY188" s="390"/>
      <c r="HZ188" s="390"/>
      <c r="IA188" s="390"/>
      <c r="IB188" s="390"/>
      <c r="IC188" s="390"/>
      <c r="ID188" s="390"/>
      <c r="IE188" s="390"/>
      <c r="IF188" s="390"/>
    </row>
  </sheetData>
  <mergeCells count="2">
    <mergeCell ref="I158:K158"/>
    <mergeCell ref="I163:K163"/>
  </mergeCells>
  <phoneticPr fontId="7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12" min="1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2020-21 Draft Budget-Reserve</vt:lpstr>
      <vt:lpstr>Sheet1</vt:lpstr>
      <vt:lpstr>'2020-21 Draft Budget-Reserve'!Print_Area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2020-01-20T17:28:42Z</cp:lastPrinted>
  <dcterms:created xsi:type="dcterms:W3CDTF">2014-12-02T15:38:47Z</dcterms:created>
  <dcterms:modified xsi:type="dcterms:W3CDTF">2021-01-13T09:18:32Z</dcterms:modified>
</cp:coreProperties>
</file>